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1"/>
  </bookViews>
  <sheets>
    <sheet name="Pokyny pro vyplnění" sheetId="1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Pol'!$A$1:$U$378</definedName>
    <definedName name="_xlnm.Print_Area" localSheetId="1">'Stavba'!$A$1:$J$80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<sst xmlns="http://schemas.openxmlformats.org/spreadsheetml/2006/main" count="1363" uniqueCount="662">
  <si>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</si>
  <si>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</si>
  <si>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</si>
  <si>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</si>
  <si>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</si>
  <si>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</si>
  <si>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</si>
  <si>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</si>
  <si>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</si>
  <si>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</si>
  <si>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</si>
  <si>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</si>
  <si>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</si>
  <si>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</si>
  <si>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</si>
  <si>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</si>
  <si>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</si>
  <si>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</si>
  <si>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</si>
  <si>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</si>
  <si>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</si>
  <si>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</si>
  <si>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</si>
  <si>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</si>
  <si>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</si>
  <si>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</si>
  <si>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</si>
  <si>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</si>
  <si>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</si>
  <si>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</si>
  <si>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</si>
  <si>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</si>
  <si>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</si>
  <si>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</si>
  <si>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</si>
  <si>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</si>
  <si>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</si>
  <si>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</si>
  <si>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</si>
  <si>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</si>
  <si>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</si>
  <si>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</si>
  <si>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</si>
  <si>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Brandýsek</t>
  </si>
  <si>
    <t>Rozpočet:</t>
  </si>
  <si>
    <t>Misto</t>
  </si>
  <si>
    <t>Ing.Tereza Vostrovská</t>
  </si>
  <si>
    <t>SO_01 Rodinný dům</t>
  </si>
  <si>
    <t>Pavla a Pavel Pouzarovi</t>
  </si>
  <si>
    <t>Národní obrany 15, Stavbařů 1783</t>
  </si>
  <si>
    <t>Praha 6, Roudnice nad Labem</t>
  </si>
  <si>
    <t>Rozpočet</t>
  </si>
  <si>
    <t>Celkem za stavbu</t>
  </si>
  <si>
    <t>CZK</t>
  </si>
  <si>
    <t xml:space="preserve">Popis rozpočtu:  - </t>
  </si>
  <si>
    <t>Elektroinstalace je oceněna kompletem.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</si>
  <si>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</si>
  <si>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</si>
  <si>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</si>
  <si>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</si>
  <si>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</si>
  <si>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</si>
  <si>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</si>
  <si>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</si>
  <si>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</si>
  <si>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</si>
  <si>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61</t>
  </si>
  <si>
    <t>Upravy povrchů vnitřní</t>
  </si>
  <si>
    <t>62</t>
  </si>
  <si>
    <t>Upravy povrchů vnější</t>
  </si>
  <si>
    <t>63</t>
  </si>
  <si>
    <t>Podlahy a podlahové konstrukce</t>
  </si>
  <si>
    <t>94</t>
  </si>
  <si>
    <t>Lešení a stavební výtahy</t>
  </si>
  <si>
    <t>95</t>
  </si>
  <si>
    <t>Dokončovací kce na pozem.stav.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</si>
  <si>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</si>
  <si>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</si>
  <si>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</si>
  <si>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</si>
  <si>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</si>
  <si>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</si>
  <si>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</si>
  <si>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</si>
  <si>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</si>
  <si>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</si>
  <si>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</si>
  <si>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</si>
  <si>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726</t>
  </si>
  <si>
    <t>Instalační prefabrikáty</t>
  </si>
  <si>
    <t>731</t>
  </si>
  <si>
    <t>Kotelny</t>
  </si>
  <si>
    <t>733</t>
  </si>
  <si>
    <t>Rozvod potrubí</t>
  </si>
  <si>
    <t>735</t>
  </si>
  <si>
    <t>Otopná tělesa</t>
  </si>
  <si>
    <t>736</t>
  </si>
  <si>
    <t>Podlahove vytapeni</t>
  </si>
  <si>
    <t>762</t>
  </si>
  <si>
    <t>Konstrukce tesařské</t>
  </si>
  <si>
    <t>763</t>
  </si>
  <si>
    <t>Dřevostavby</t>
  </si>
  <si>
    <t>764</t>
  </si>
  <si>
    <t>Konstrukce klempířské</t>
  </si>
  <si>
    <t>765</t>
  </si>
  <si>
    <t>Krytiny tvrdé</t>
  </si>
  <si>
    <t>766</t>
  </si>
  <si>
    <t>Konstrukce truhlářské</t>
  </si>
  <si>
    <t>771</t>
  </si>
  <si>
    <t>Podlahy z dlaždic a obklady</t>
  </si>
  <si>
    <t>776</t>
  </si>
  <si>
    <t>Podlahy povlakové</t>
  </si>
  <si>
    <t>781</t>
  </si>
  <si>
    <t>Obklady keramické</t>
  </si>
  <si>
    <t>784</t>
  </si>
  <si>
    <t>Malby</t>
  </si>
  <si>
    <t>M21</t>
  </si>
  <si>
    <t>Silnoproud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</si>
  <si>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</si>
  <si>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</si>
  <si>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</si>
  <si>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</si>
  <si>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</si>
  <si>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</si>
  <si>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</si>
  <si>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</si>
  <si>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</si>
  <si>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</si>
  <si>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</si>
  <si>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</si>
  <si>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</si>
  <si>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</si>
  <si>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</si>
  <si>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</si>
  <si>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</si>
  <si>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</si>
  <si>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</si>
  <si>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</si>
  <si>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</si>
  <si>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</si>
  <si>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</si>
  <si>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</si>
  <si>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</si>
  <si>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</si>
  <si>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</si>
  <si>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</si>
  <si>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</si>
  <si>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121101101R00</t>
  </si>
  <si>
    <t>Sejmutí ornice s přemístěním do 50 m</t>
  </si>
  <si>
    <t>m3</t>
  </si>
  <si>
    <t>POL1_0</t>
  </si>
  <si>
    <t>(17,3*11,55)*0,25</t>
  </si>
  <si>
    <t>VV</t>
  </si>
  <si>
    <t>132201101R00</t>
  </si>
  <si>
    <t>Hloubení rýh šířky do 60 cm v hor.3 do 100 m3</t>
  </si>
  <si>
    <t>základové pasy:0,6*1,67*(15,3)+0,6*0,7*15,3+1,185*0,6*(8,35*3+0,6)</t>
  </si>
  <si>
    <t>15,3*0,55*1</t>
  </si>
  <si>
    <t>odpočet ručních dokopávek:-4,840875</t>
  </si>
  <si>
    <t>132201109R00</t>
  </si>
  <si>
    <t>Příplatek za lepivost - hloubení rýh 60 cm v hor.3</t>
  </si>
  <si>
    <t>139601102R00</t>
  </si>
  <si>
    <t>Ruční výkop jam, rýh a šachet v hornině tř. 3</t>
  </si>
  <si>
    <t>ruční dokopávky základových pasů, vč. začištění základové spáry:4,840875</t>
  </si>
  <si>
    <t>167101101R00</t>
  </si>
  <si>
    <t>Nakládání výkopku z hor.1-4 v množství do 100 m3</t>
  </si>
  <si>
    <t>zpětný zásyp kolem RD, odhad:98,3625</t>
  </si>
  <si>
    <t>162201102R00</t>
  </si>
  <si>
    <t>Vodorovné přemístění výkopku z hor.1-4 do 50 m</t>
  </si>
  <si>
    <t>odvoz na mezideponii:43,56788+4,84087</t>
  </si>
  <si>
    <t>zpětný zásyp:48,40875+49,95375</t>
  </si>
  <si>
    <t>174100010RA0</t>
  </si>
  <si>
    <t>Zásyp jam, rýh a šachet sypaninou</t>
  </si>
  <si>
    <t>POL2_0</t>
  </si>
  <si>
    <t>zpětný zásyp kolem pasů:15,5</t>
  </si>
  <si>
    <t>139600012RA0</t>
  </si>
  <si>
    <t>Ruční výkop v hornině 3</t>
  </si>
  <si>
    <t>ležatá kanalizace:(30)*0,4*0,6</t>
  </si>
  <si>
    <t>175100020RA0</t>
  </si>
  <si>
    <t>Obsyp potrubí štěrkopískem</t>
  </si>
  <si>
    <t>ležatá kanalizace:0,6*(30)*0,3</t>
  </si>
  <si>
    <t>215901101R00</t>
  </si>
  <si>
    <t>Zhutnění podloží z hornin nesoudržných do 92% PS</t>
  </si>
  <si>
    <t>m2</t>
  </si>
  <si>
    <t>9,55*15,3</t>
  </si>
  <si>
    <t>274313621R00</t>
  </si>
  <si>
    <t xml:space="preserve">Beton základových pasů prostý C 20/25 </t>
  </si>
  <si>
    <t>základové pasy:0,6*0,45*(15,3*2+8,35*2)</t>
  </si>
  <si>
    <t>274361821R00</t>
  </si>
  <si>
    <t>Výztuž základ. pasů z betonářské oceli 10505 (R)</t>
  </si>
  <si>
    <t>t</t>
  </si>
  <si>
    <t>výztuž pasů, ztracen.bednění 50kg/m3:27,141*0,05</t>
  </si>
  <si>
    <t>311112330RT2</t>
  </si>
  <si>
    <t>Stěna z tvárnic ztraceného bednění, tl. 30 cm, zalití tvárnic betonem C 16/20</t>
  </si>
  <si>
    <t>základové pasy:1*(15,3*2+8,65*2)</t>
  </si>
  <si>
    <t>713131131R00</t>
  </si>
  <si>
    <t>Izolace tepelná stěn lepením</t>
  </si>
  <si>
    <t>0,7*(15,3)+1,12*(15,3+9,55*2)</t>
  </si>
  <si>
    <t>28376378.AR</t>
  </si>
  <si>
    <t>Deska polystyrén EPS PERIMETR 60 1250x600x 60 mm</t>
  </si>
  <si>
    <t>POL3_0</t>
  </si>
  <si>
    <t>49,238*1,15</t>
  </si>
  <si>
    <t>271100010RA0</t>
  </si>
  <si>
    <t>Polštář pod základy, fr. 8/56</t>
  </si>
  <si>
    <t>zásyp pod základ. desku:(8,65*8,55+5,55*8,65)*0,6</t>
  </si>
  <si>
    <t>273351215R00</t>
  </si>
  <si>
    <t>Bednění stěn základových desek - zřízení</t>
  </si>
  <si>
    <t>podkladní beton:0,25*(15,3*2+9,55*2)</t>
  </si>
  <si>
    <t>273351216R00</t>
  </si>
  <si>
    <t>Bednění stěn základových desek - odstranění</t>
  </si>
  <si>
    <t>273321321R00</t>
  </si>
  <si>
    <t>Železobeton základových desek C 20/25</t>
  </si>
  <si>
    <t>podkladní beton (základová deska):0,12*(9,25*15)</t>
  </si>
  <si>
    <t>273361921RT4</t>
  </si>
  <si>
    <t>Výztuž základových desek ze svařovaných sítí, průměr drátu  6,0, oka 100/100 mm</t>
  </si>
  <si>
    <t>(((9,25*15)*4,44)/1000)*1,1</t>
  </si>
  <si>
    <t>274354023R00</t>
  </si>
  <si>
    <t>Bednění prostupu základem do 0,02 m2, dl.1,0 m</t>
  </si>
  <si>
    <t>kus</t>
  </si>
  <si>
    <t>elektro:1</t>
  </si>
  <si>
    <t>vodovod:1</t>
  </si>
  <si>
    <t>274354033R00</t>
  </si>
  <si>
    <t>Bednění prostupu základem do 0,05 m2, dl.1,0 m</t>
  </si>
  <si>
    <t>kanalizace:2</t>
  </si>
  <si>
    <t>311271184R00</t>
  </si>
  <si>
    <t>Zdivo z tvárnic Ytong Lambda+ PD tl. 450 mm</t>
  </si>
  <si>
    <t>obvodové zdivo:3*(15,15*2+8,5*2)</t>
  </si>
  <si>
    <t>odpočet otvorů:-(0,75*0,75*2+1,9*0,75+2*1,5+1,5*1,375+2*2,375+2,75*2,375+2,75*2,375+1,125*2,375*2+1,1*2,375)</t>
  </si>
  <si>
    <t>311271176R00</t>
  </si>
  <si>
    <t>Zdivo z tvárnic Ytong hladkých tl. 25 cm</t>
  </si>
  <si>
    <t>vnitřní nosné zdivo:3*(4,225+2,875)</t>
  </si>
  <si>
    <t>342255026R00</t>
  </si>
  <si>
    <t>Příčky z desek Ytong tl. 12,5 cm</t>
  </si>
  <si>
    <t>příčky:3*(12,1+2,875*3+1,8+1,25+0,95*2+9,65+4,225*2)</t>
  </si>
  <si>
    <t>odpočet otvorů:-(0,8*1,97*4+0,7*1,97*4+0,6*1,97)</t>
  </si>
  <si>
    <t>317120010RA0</t>
  </si>
  <si>
    <t>Osazení překladů prefa, otvor šířky do 105 cm</t>
  </si>
  <si>
    <t>nad příčky:4+4+1</t>
  </si>
  <si>
    <t>nad nosné zdivo:3*(2)</t>
  </si>
  <si>
    <t>59531060R</t>
  </si>
  <si>
    <t>Překlad plochý Ytong PSF 125-1150, P4,4-600</t>
  </si>
  <si>
    <t>317120012RA0</t>
  </si>
  <si>
    <t>Osazení překladů prefa, otvor šířky do 180 cm</t>
  </si>
  <si>
    <t>9+3+9+6</t>
  </si>
  <si>
    <t>59531063R</t>
  </si>
  <si>
    <t>Překlad plochý Ytong PSF 125-1500, P4,4-600</t>
  </si>
  <si>
    <t>obvod. zdivo:3*(3)</t>
  </si>
  <si>
    <t>59531064R</t>
  </si>
  <si>
    <t>Překlad plochý Ytong PSF 125-1750, P4,4-600</t>
  </si>
  <si>
    <t>obvod.zdivo:3*(1)</t>
  </si>
  <si>
    <t>59531066R</t>
  </si>
  <si>
    <t>Překlad plochý Ytong PSF 125-2250, P4,4-600</t>
  </si>
  <si>
    <t>obvod zdivo:3*(3)</t>
  </si>
  <si>
    <t>59531069R</t>
  </si>
  <si>
    <t>Překlad plochý Ytong PSF 125-3000, P4,4-600</t>
  </si>
  <si>
    <t>obvod zdivo:3*(2)</t>
  </si>
  <si>
    <t>317998112R00</t>
  </si>
  <si>
    <t>Izolace mezi překlady polystyren tl. 70 mm</t>
  </si>
  <si>
    <t>m</t>
  </si>
  <si>
    <t>1,5*3+1,75*1+2,25*3+3*2+3*1,15</t>
  </si>
  <si>
    <t>278231111XXX</t>
  </si>
  <si>
    <t>Zdivo podezdívek pod dveře - BD, VD</t>
  </si>
  <si>
    <t>0,25*0,25*(1,1+1,125*2+2,75*2+2*1)</t>
  </si>
  <si>
    <t>346244314R00</t>
  </si>
  <si>
    <t>Obezdívky van z desek Ytong tl. 125 mm</t>
  </si>
  <si>
    <t>vana:0,6*(1,9+0,5*0,5)</t>
  </si>
  <si>
    <t>wc:(1,2*1,5)*2</t>
  </si>
  <si>
    <t>342280060RAB</t>
  </si>
  <si>
    <t>Podhled zavěšený z desek sádrokartonových, ocel. nosná kce, deska protipož./impreg 12,5 mm</t>
  </si>
  <si>
    <t>4,3+5,4+5,4</t>
  </si>
  <si>
    <t>342280060RAA</t>
  </si>
  <si>
    <t>Podhled zavěšený z desek sádrokartonových, ocel. nosná kce, deska standard 12,5 mm</t>
  </si>
  <si>
    <t>12,7+3,9+11,5+1+7,5+25,3+16+11,8+9,2</t>
  </si>
  <si>
    <t>342264091R00</t>
  </si>
  <si>
    <t>Příplatek k podhledu sádrokart. za tl. desek 15 mm</t>
  </si>
  <si>
    <t>98,9+15,1</t>
  </si>
  <si>
    <t>342265196R00</t>
  </si>
  <si>
    <t>Příplatek za otvor v podhledu</t>
  </si>
  <si>
    <t>451572111R00</t>
  </si>
  <si>
    <t>Lože pod potrubí z kameniva těženého 0 - 4 mm</t>
  </si>
  <si>
    <t>ležatá kanalizace:</t>
  </si>
  <si>
    <t>(30)*0,6*0,1</t>
  </si>
  <si>
    <t>417351115R00</t>
  </si>
  <si>
    <t>Bednění ztužujících pásů a věnců - zřízení</t>
  </si>
  <si>
    <t>1.NP:0,3*(15,15*2+9,4*2+8,5*2+14,25*2)+0,3*(4,5*2+3*2)</t>
  </si>
  <si>
    <t>417351113R00</t>
  </si>
  <si>
    <t>Bednění ztužujících věnců, obě strany - odstranění</t>
  </si>
  <si>
    <t>317998115R00</t>
  </si>
  <si>
    <t>Izolace mezi překlady polystyren tl. 100 mm</t>
  </si>
  <si>
    <t>izolace věnců:15,15*2+9,4*2</t>
  </si>
  <si>
    <t>417321313R00</t>
  </si>
  <si>
    <t>Ztužující pásy a věnce z betonu železového C 16/20</t>
  </si>
  <si>
    <t>1.NP:0,35*0,2*(15,15*2+9,4*2)</t>
  </si>
  <si>
    <t>417361821R00</t>
  </si>
  <si>
    <t>Výztuž ztužujících pásů a věnců z oceli 10505</t>
  </si>
  <si>
    <t>1.NP:(((220+50)*0,89+(250+40)*0,222)/1000)*1,1</t>
  </si>
  <si>
    <t>612481211RU2</t>
  </si>
  <si>
    <t>Montáž výztužné sítě(perlinky)do stěrky-vnit.stěny, včetně výztužné sítě a stěrkového tmelu</t>
  </si>
  <si>
    <t>1.01:3*(9,65*2+1,8)-(0,8*1,97*4+0,7*1,97*3+0,9*2,25)</t>
  </si>
  <si>
    <t>1.02:3*(2,875*2+1,5*2)-(0,7*1,97+0,75*0,75)</t>
  </si>
  <si>
    <t>1.03:3*(1,35*2+2,875*2)-(0,7*1,97)</t>
  </si>
  <si>
    <t>1.04:3*(1,9*2+2,875*2)-(0,7*1,97+1,9*0,75)</t>
  </si>
  <si>
    <t>1.05:3*(4*2+2,875*2)-(0,8*1,97+2*1,5)</t>
  </si>
  <si>
    <t>1.06:3*(2*2+2,875*2)-(0,7*1,97+0,75*0,75)</t>
  </si>
  <si>
    <t>1.07:3*(1*2+0,95*2)-(0,6*1,97)</t>
  </si>
  <si>
    <t>1.08:3*(3*2+2,75+0,6)-(1,5*1,375+0,6*1,97)</t>
  </si>
  <si>
    <t>1.09:3*(5,5*2+4,6+2,45)-(0,7*1,97+2*2,375+2,75*2,375)</t>
  </si>
  <si>
    <t>1.10:3*(3,775*2+4,225*2)-(0,8*1,97+2,75*2,375)</t>
  </si>
  <si>
    <t>1.11:3*(2,8*2+4,225*2)-(0,8*1,97+1,125*2,375)</t>
  </si>
  <si>
    <t>1.12:3*(2,575*2+3,575*2)-(0,8*1,97+1,125*2,375)</t>
  </si>
  <si>
    <t>ostění:0,22*(2,25*2+3,4+5+4,25+6,75+7,5*2+5,875*2+5,85)</t>
  </si>
  <si>
    <t>612471411R00</t>
  </si>
  <si>
    <t>Úprava vnitřních stěn aktivovaným štukem</t>
  </si>
  <si>
    <t>stěny:388,63225-178,4715</t>
  </si>
  <si>
    <t>odpočet obklad:-60,5655</t>
  </si>
  <si>
    <t>602018161R00</t>
  </si>
  <si>
    <t>Stěrka sádrová vnitřní</t>
  </si>
  <si>
    <t>ostění:0,22*(5+5,5+7,5+5,875*2)</t>
  </si>
  <si>
    <t>622481211RU2</t>
  </si>
  <si>
    <t>Montáž výztužné sítě(perlinky)do stěrky-vněj.stěny, včetně výztužné sítě a stěrkového tmelu Stomix</t>
  </si>
  <si>
    <t>plocha:3*(15,15*2+9,4*2)</t>
  </si>
  <si>
    <t>odpočet otvorů:-(0,75*0,75*2+1,9*0,75+2*1,5+1,5*1,375+2*2,375+2,75*2,375*2+1,125*2,375*2+1,1*2,375)</t>
  </si>
  <si>
    <t>Mezisoučet</t>
  </si>
  <si>
    <t/>
  </si>
  <si>
    <t>ostění:0,18*(2,25*2+3,4+5+4,25+6,75+7,5*2+5,875*2+5,85)</t>
  </si>
  <si>
    <t>621481211RU2</t>
  </si>
  <si>
    <t>Montáž výztužné sítě (perlinky) do stěrky-podhledy, včetně výztužné sítě a stěrkového tmelu</t>
  </si>
  <si>
    <t>podbytí střech:22,9</t>
  </si>
  <si>
    <t>602011188RT6</t>
  </si>
  <si>
    <t>Omítka stěn tenkovrstvá silikonová barevná, zatíraná, tloušťka vrstvy 1,5 mm</t>
  </si>
  <si>
    <t>113,91875</t>
  </si>
  <si>
    <t>601019183RT4</t>
  </si>
  <si>
    <t>Omítka podhledů silikonová, zatíraná, zrno 1,5 mm</t>
  </si>
  <si>
    <t>622311153R00</t>
  </si>
  <si>
    <t>Zateplovací systém, ostění, EPS F tl. 30 mm</t>
  </si>
  <si>
    <t>602011188RT3</t>
  </si>
  <si>
    <t>Omítka ostění tenkovrstvá silikonová barevná, zatřená, tloušťka vrstvy 1,5 mm</t>
  </si>
  <si>
    <t>10,17</t>
  </si>
  <si>
    <t>602022189R00</t>
  </si>
  <si>
    <t>Omítka soklu mozaikou</t>
  </si>
  <si>
    <t>15,15*0,3+(2*9,4)*0,475+0,95*15,15</t>
  </si>
  <si>
    <t>728415111R00</t>
  </si>
  <si>
    <t>Montáž mřížky větrací nebo ventilační do 0,04 m2, včetně dodávky materiálu</t>
  </si>
  <si>
    <t>632441016RT3</t>
  </si>
  <si>
    <t>Potěr anhydritový, plocha do 100 m2, tl.55 mm, (odhad tloušťky potěru)</t>
  </si>
  <si>
    <t>12,7+4,3+3,9+5,4+11,5+5,4+1+7,5+25,3+16+11,8+9,2+11,4</t>
  </si>
  <si>
    <t>639570010RA0</t>
  </si>
  <si>
    <t>Okapový chodník kolem budovy z kačírku šířky 0,5 m, včetně obrubníku</t>
  </si>
  <si>
    <t>941955003R00</t>
  </si>
  <si>
    <t>Lešení lehké pomocné, výška podlahy do 2,5 m</t>
  </si>
  <si>
    <t>941941031R00</t>
  </si>
  <si>
    <t>Montáž lešení leh.řad.s podlahami,š.do 1 m, H 10 m</t>
  </si>
  <si>
    <t>180</t>
  </si>
  <si>
    <t>941941191R00</t>
  </si>
  <si>
    <t>Příplatek za každý měsíc použití lešení k pol.1031</t>
  </si>
  <si>
    <t>941941831R00</t>
  </si>
  <si>
    <t>Demontáž lešení leh.řad.s podlahami,š.1 m, H 10 m</t>
  </si>
  <si>
    <t>952901111R00</t>
  </si>
  <si>
    <t>Vyčištění budov o výšce podlaží do 4 m</t>
  </si>
  <si>
    <t>998011002R00</t>
  </si>
  <si>
    <t>Přesun hmot pro budovy zděné výšky do 12 m</t>
  </si>
  <si>
    <t>9,018+255,07+40,54199+3,79509+1,35791+15,20851+4,20377+0,00502</t>
  </si>
  <si>
    <t>711111001R00</t>
  </si>
  <si>
    <t>Izolace proti vlhkosti vodor. nátěr ALP za studena</t>
  </si>
  <si>
    <t>HI pod zdivo:1,0*(98,175)</t>
  </si>
  <si>
    <t>plocha:12,7+4,3+3,9+5,4+11,5+5,4+1+7,5+25,3+16+11,8+9,2</t>
  </si>
  <si>
    <t>711112001R00</t>
  </si>
  <si>
    <t>Izolace proti vlhkosti svis. nátěr ALP, za studena</t>
  </si>
  <si>
    <t>vnější strana zdiva, zákaldů:1*15,15+1,42*(15,15+9,4*2)</t>
  </si>
  <si>
    <t>11163150</t>
  </si>
  <si>
    <t xml:space="preserve">Lak asfaltový izolační ALP/S PENETRAL </t>
  </si>
  <si>
    <t>kg</t>
  </si>
  <si>
    <t>(((212,175+63,359)*0,4)*1,1)</t>
  </si>
  <si>
    <t>711141559RT2</t>
  </si>
  <si>
    <t>Izolace proti vlhk. vodorovná pásy přitavením, 2 vrstvy - materiál ve specifikaci</t>
  </si>
  <si>
    <t>HI pod zdivo:0,75*(98,175)</t>
  </si>
  <si>
    <t>711142559RT2</t>
  </si>
  <si>
    <t>Izolace proti vlhkosti svislá pásy přitavením, 2 vrstvy - materiál ve specifikaci</t>
  </si>
  <si>
    <t>vnější strana zdiva, základů:1*15,15+1,42*(15,15+9,4*2)</t>
  </si>
  <si>
    <t>62852265R</t>
  </si>
  <si>
    <t>Pás modifikovaný asfalt Glastek 40 special mineral</t>
  </si>
  <si>
    <t>(187,63125*2+63,359*2)*1,1</t>
  </si>
  <si>
    <t>711212000R00</t>
  </si>
  <si>
    <t>Penetrace podkladu pod hydroizolační nátěr</t>
  </si>
  <si>
    <t>koupelna:5,4+(1+1)*2,05+1,5*1,5</t>
  </si>
  <si>
    <t>wc:5,4+1,5*1,5+(1+1)*2,05</t>
  </si>
  <si>
    <t>711212002R00</t>
  </si>
  <si>
    <t>Hydroizolační povlak - nátěr nebo stěrka</t>
  </si>
  <si>
    <t>23,5</t>
  </si>
  <si>
    <t>711212601R00</t>
  </si>
  <si>
    <t>Těsnicí pás do spoje podlaha - stěna</t>
  </si>
  <si>
    <t>2,05*(4+6)+18,2</t>
  </si>
  <si>
    <t>711132311R00</t>
  </si>
  <si>
    <t>Prov. izolace nopovou fólií svisle, vč.uchyc.prvků</t>
  </si>
  <si>
    <t>1*(15,15*2+9,4*2)</t>
  </si>
  <si>
    <t>998711202R00</t>
  </si>
  <si>
    <t>Přesun hmot pro izolace proti vodě, výšky do 12 m</t>
  </si>
  <si>
    <t>713191100RT9</t>
  </si>
  <si>
    <t>Položení izolační fólie, včetně dodávky fólie PE</t>
  </si>
  <si>
    <t>na TI podlah:12,7+4,3+3,9+5,4+11,5+5,4+1+7,5+25,3+16+11,8+9,2+11,4</t>
  </si>
  <si>
    <t>713121121R00</t>
  </si>
  <si>
    <t>Izolace tepelná podlah na sucho, dvouvrstvá</t>
  </si>
  <si>
    <t>28375855R</t>
  </si>
  <si>
    <t>Deska polystyrenová šedá EXTRAPOR 150 tl. 70 mm, s grafitem</t>
  </si>
  <si>
    <t>(2*125,4)*1,1</t>
  </si>
  <si>
    <t>713191221R00</t>
  </si>
  <si>
    <t>Dilatační pásek podél stěn výšky 100 mm vč.dodávky</t>
  </si>
  <si>
    <t>713111121R00</t>
  </si>
  <si>
    <t>Izolace tepelné stropů rovných spodem, drátem</t>
  </si>
  <si>
    <t>izolace tl. 180 mm:8,5*14,25+9,4*15,15</t>
  </si>
  <si>
    <t>6315083957R</t>
  </si>
  <si>
    <t>Pás ISOVER DOMO PLUS  5000 x 1200 x 180 mm</t>
  </si>
  <si>
    <t>263,535*1,1</t>
  </si>
  <si>
    <t>713111211RK6</t>
  </si>
  <si>
    <t>Montáž parozábrany krovů spodem s přelepením spojů, Jutafol N AL170 speciál</t>
  </si>
  <si>
    <t>podhled:8,5*14,25</t>
  </si>
  <si>
    <t>998713202R00</t>
  </si>
  <si>
    <t>Přesun hmot pro izolace tepelné, výšky do 12 m</t>
  </si>
  <si>
    <t>721176222R00</t>
  </si>
  <si>
    <t>Potrubí KG svodné (ležaté) v zemi D 110 x 3,2 mm</t>
  </si>
  <si>
    <t>ležatá kanalizace:35</t>
  </si>
  <si>
    <t>721176212R00</t>
  </si>
  <si>
    <t>Potrubí KG odpadní svislé D 110 x 3,2 mm</t>
  </si>
  <si>
    <t>721176102R00</t>
  </si>
  <si>
    <t>Potrubí HT připojovací D 40 x 1,8 mm</t>
  </si>
  <si>
    <t>vnitřní rozvody:20</t>
  </si>
  <si>
    <t>721176103R00</t>
  </si>
  <si>
    <t>Potrubí HT připojovací D 50 x 1,8 mm</t>
  </si>
  <si>
    <t>721176105R00</t>
  </si>
  <si>
    <t>Potrubí HT připojovací D 110 x 2,7 mm</t>
  </si>
  <si>
    <t>vnitřní rozvody:5</t>
  </si>
  <si>
    <t>721290111R00</t>
  </si>
  <si>
    <t>Zkouška těsnosti kanalizace vodou DN do 125</t>
  </si>
  <si>
    <t>35+10+20+20+5</t>
  </si>
  <si>
    <t>xx1</t>
  </si>
  <si>
    <t>Kompletace vnitřní kanalizace</t>
  </si>
  <si>
    <t>kpl</t>
  </si>
  <si>
    <t>721242110RT1</t>
  </si>
  <si>
    <t>Lapač střešních splavenin PP HL600 D 110 mm, kloub, zápachová klapka, koš na listí</t>
  </si>
  <si>
    <t>998721202R00</t>
  </si>
  <si>
    <t>Přesun hmot pro vnitřní kanalizaci, výšky do 12 m</t>
  </si>
  <si>
    <t>722172312R00</t>
  </si>
  <si>
    <t>Potrubí z PPR, D 25x3,5 mm</t>
  </si>
  <si>
    <t>vnitřní rozvody:100</t>
  </si>
  <si>
    <t>722181213RT9</t>
  </si>
  <si>
    <t>Izolace návleková MIRELON PRO tl. stěny 13 mm, vnitřní průměr 28 mm</t>
  </si>
  <si>
    <t>722280106R00</t>
  </si>
  <si>
    <t>Tlaková zkouška vodovodního potrubí</t>
  </si>
  <si>
    <t>100</t>
  </si>
  <si>
    <t>722290234R00</t>
  </si>
  <si>
    <t>Proplach a dezinfekce vodovod.potrubí do DN 80</t>
  </si>
  <si>
    <t>xx2</t>
  </si>
  <si>
    <t>Kompletace vnitřního vodovodu</t>
  </si>
  <si>
    <t>998722202R00</t>
  </si>
  <si>
    <t>Přesun hmot pro vnitřní vodovod, výšky do 12 m</t>
  </si>
  <si>
    <t>725200010RA0</t>
  </si>
  <si>
    <t>Montáž zařizovacích předmětů - klozet</t>
  </si>
  <si>
    <t>64238838R</t>
  </si>
  <si>
    <t>Klozet závěsný 55 x 36 cm, klozet.sedátko</t>
  </si>
  <si>
    <t>725200030RA0</t>
  </si>
  <si>
    <t>Montáž zařizovacích předmětů - umyvadlo</t>
  </si>
  <si>
    <t>642174224R</t>
  </si>
  <si>
    <t>Umyvadlo 65 x48 cm, včetně zápach.uzávěrky, výpusť</t>
  </si>
  <si>
    <t>725200050RA0</t>
  </si>
  <si>
    <t>Montáž zařizovacích předmětů - sprcha, zástěna</t>
  </si>
  <si>
    <t>642938205R</t>
  </si>
  <si>
    <t>Vanička sprch.keram.1/4 kruh Connect 900x900mm skl, v. 60 mm, odpad d 90 mm</t>
  </si>
  <si>
    <t>55484441.AR</t>
  </si>
  <si>
    <t>Zástěna sprchová</t>
  </si>
  <si>
    <t>725200040RA0</t>
  </si>
  <si>
    <t>Montáž zařizovacích předmětů - vana</t>
  </si>
  <si>
    <t>554210160.AR</t>
  </si>
  <si>
    <t>Vana akrylátová Klasik bílá 180x80x41 cm 171 l</t>
  </si>
  <si>
    <t>725823121RT1</t>
  </si>
  <si>
    <t>Baterie umyvadlová stoján. ruční, vč. otvír.odpadu, standardní</t>
  </si>
  <si>
    <t>725835113RT1</t>
  </si>
  <si>
    <t>Baterie vanová nástěnná ruční, vč. příslušenstvím, standardní</t>
  </si>
  <si>
    <t>soubor</t>
  </si>
  <si>
    <t>725845111RT1</t>
  </si>
  <si>
    <t>Baterie sprchová nástěnná ruční, vč. příslušenství, standardní</t>
  </si>
  <si>
    <t>725534226R00</t>
  </si>
  <si>
    <t>Ohřívač elek. zásob. závěsný DZ Dražice OKCE 160</t>
  </si>
  <si>
    <t>998725202R00</t>
  </si>
  <si>
    <t>Přesun hmot pro zařizovací předměty, výšky do 12 m</t>
  </si>
  <si>
    <t>726211123R00</t>
  </si>
  <si>
    <t>Modul-WC Kombifix Eco, UP320, h 108 cm</t>
  </si>
  <si>
    <t>28696752R</t>
  </si>
  <si>
    <t xml:space="preserve">Tlačítko ovládací </t>
  </si>
  <si>
    <t>998726222R00</t>
  </si>
  <si>
    <t>Přesun hmot pro předstěnové systémy, výšky do 12 m</t>
  </si>
  <si>
    <t>731249135R00</t>
  </si>
  <si>
    <t>Montáž kotle ocel. teplovod., elektrický do 35 kW</t>
  </si>
  <si>
    <t>484178152R</t>
  </si>
  <si>
    <t>Elektrokotel Protherm RAY 12K,výkon 12 kW</t>
  </si>
  <si>
    <t>xx3</t>
  </si>
  <si>
    <t>Kompletace topení</t>
  </si>
  <si>
    <t>998731201R00</t>
  </si>
  <si>
    <t>Přesun hmot pro kotelny, výšky do 6 m</t>
  </si>
  <si>
    <t>733163104R00</t>
  </si>
  <si>
    <t>Potrubí z měděných trubek vytápění D 22 x 1 ,0mm</t>
  </si>
  <si>
    <t>998733201R00</t>
  </si>
  <si>
    <t>Přesun hmot pro rozvody potrubí, výšky do 6 m</t>
  </si>
  <si>
    <t>735171134R00</t>
  </si>
  <si>
    <t>Těleso trub.Koralux Linear Comfort-M KLTM 1820.600</t>
  </si>
  <si>
    <t>998735201R00</t>
  </si>
  <si>
    <t>Přesun hmot pro otopná tělesa, výšky do 6 m</t>
  </si>
  <si>
    <t>736110003RT3</t>
  </si>
  <si>
    <t>Podlahové vytápění na systémovou desku, včetně rozdělovače</t>
  </si>
  <si>
    <t>9,2+11,8+16+25,3+7,5+5,4+11,5+5,4+12,7</t>
  </si>
  <si>
    <t>998736201R00</t>
  </si>
  <si>
    <t>Přesun hmot pro podlahové vytápění, výšky do 6 m</t>
  </si>
  <si>
    <t>762342203RT4</t>
  </si>
  <si>
    <t>Montáž laťování střech, vzdálenost latí 22 - 36 cm, včetně dodávky řeziva, latě 4/6 cm</t>
  </si>
  <si>
    <t>64,575*2+66,78</t>
  </si>
  <si>
    <t>998762202R00</t>
  </si>
  <si>
    <t>Přesun hmot pro tesařské konstrukce, výšky do 12 m</t>
  </si>
  <si>
    <t>763100101RAA</t>
  </si>
  <si>
    <t>Montáž a výroba střešních vazníků, impregnovaných, příhradový vazník</t>
  </si>
  <si>
    <t>10,6*10+4*2+4*1+5,3*2+4,3*4+3,3*4+2,3*4+1,3*4</t>
  </si>
  <si>
    <t>763612131RT5</t>
  </si>
  <si>
    <t>M.obložení stěn z desek do tl.18mm,na sraz, vč. dodávky desky OSB ECO 3N tl. 15 mm</t>
  </si>
  <si>
    <t>podhled střechy:0,6*2*15,55+0,2*10,6*2</t>
  </si>
  <si>
    <t>998763201R00</t>
  </si>
  <si>
    <t>Přesun hmot pro dřevostavby, výšky do 12 m</t>
  </si>
  <si>
    <t>764816420R00</t>
  </si>
  <si>
    <t>Okapnice z lakovaného Pz plechu, rš 200 mm</t>
  </si>
  <si>
    <t>15,55*2+10,6*2</t>
  </si>
  <si>
    <t>764815212R00</t>
  </si>
  <si>
    <t>Žlab podokapní půlkruh.z lak.Pz plechu, rš 330 mm</t>
  </si>
  <si>
    <t>764816133R00</t>
  </si>
  <si>
    <t>Oplechování parapetů, lakovaný Pz plech, rš 330 mm</t>
  </si>
  <si>
    <t>0,75*2+1,9+2+1,5+2</t>
  </si>
  <si>
    <t>764819212R00</t>
  </si>
  <si>
    <t>Odpadní trouby kruhové z lak.Pz plechu, D 100 mm</t>
  </si>
  <si>
    <t>3*3,5</t>
  </si>
  <si>
    <t>998764202R00</t>
  </si>
  <si>
    <t>Přesun hmot pro klempířské konstr., výšky do 12 m</t>
  </si>
  <si>
    <t>765799310R00</t>
  </si>
  <si>
    <t>Montáž fólie na krokve přibitím</t>
  </si>
  <si>
    <t>67352181.AR</t>
  </si>
  <si>
    <t>Fólie hydroizolační difuzní Tyvek SOLID</t>
  </si>
  <si>
    <t>195,93*1,1</t>
  </si>
  <si>
    <t>765310086RAB</t>
  </si>
  <si>
    <t>Zastřešení pálenou krytinou Stodo 12, složité, taška s engobou</t>
  </si>
  <si>
    <t>998765202R00</t>
  </si>
  <si>
    <t>Přesun hmot pro krytiny tvrdé, výšky do 12 m</t>
  </si>
  <si>
    <t>766711001R00</t>
  </si>
  <si>
    <t>Montáž oken a balk.dveří z europrofilů s vypěněním</t>
  </si>
  <si>
    <t>2*(0,75+0,75)*2+2*(1,9+0,75)+2*(2+1,5)+2*(1,5+1,375)+2*(2+2,375)+2*(2,75+2,375)*2+2*(1,125+2,375)*2</t>
  </si>
  <si>
    <t>766670029XXX</t>
  </si>
  <si>
    <t>Okno plastové dodávka</t>
  </si>
  <si>
    <t>2*0,75*0,75+1,9*0,75+2*1,5+1,5*1,375+2*2,375+2,75*2,375*2+1,125*2,375*2</t>
  </si>
  <si>
    <t>766711021R00</t>
  </si>
  <si>
    <t>Montáž vstupních dveří z europrofilů s vypěněním</t>
  </si>
  <si>
    <t>(0,9+2,25)*2</t>
  </si>
  <si>
    <t>xx4</t>
  </si>
  <si>
    <t>Dveře vchodové plastové 900/2250 mm</t>
  </si>
  <si>
    <t>766660030RA0</t>
  </si>
  <si>
    <t>Montáž dveří a obložkové zárubně šířky 60 cm</t>
  </si>
  <si>
    <t>xx5</t>
  </si>
  <si>
    <t>Dveře včetně obložkové zárubně 600x1970 mm</t>
  </si>
  <si>
    <t>766660032RA0</t>
  </si>
  <si>
    <t>Montáž dveří a obložkové zárubně šířky 70 cm</t>
  </si>
  <si>
    <t>xx6</t>
  </si>
  <si>
    <t>Dveře včetně obložkové zárubně 700x1970 mm</t>
  </si>
  <si>
    <t>766660034RA0</t>
  </si>
  <si>
    <t>Montáž dveří a obložkové zárubně šířky 80 cm</t>
  </si>
  <si>
    <t>xx7</t>
  </si>
  <si>
    <t>Dveře včetně obložkové zárubně 800x1970 mm</t>
  </si>
  <si>
    <t>766670021R00</t>
  </si>
  <si>
    <t>Montáž kliky a štítku</t>
  </si>
  <si>
    <t>xx8</t>
  </si>
  <si>
    <t>Kování interiérových dveří , odhad, cena bude upřesněna dle výběru investora</t>
  </si>
  <si>
    <t>766690010RAA</t>
  </si>
  <si>
    <t>Desky parapetní dřevěné dodávka a montáž, šířka 20 cm</t>
  </si>
  <si>
    <t>0,75+2+1,5</t>
  </si>
  <si>
    <t>766231111R00</t>
  </si>
  <si>
    <t>Montáž stahovacích půdních schodů</t>
  </si>
  <si>
    <t>xx9</t>
  </si>
  <si>
    <t>Půdní schody LWT, fa FAKRO, 700x1200 mm</t>
  </si>
  <si>
    <t>x10</t>
  </si>
  <si>
    <t>Lehká dřevěná terasa</t>
  </si>
  <si>
    <t>9,4*2,5</t>
  </si>
  <si>
    <t>998766202R00</t>
  </si>
  <si>
    <t>Přesun hmot pro truhlářské konstr., výšky do 12 m</t>
  </si>
  <si>
    <t>771101121R00</t>
  </si>
  <si>
    <t>Provedení penetrace podkladu</t>
  </si>
  <si>
    <t>12,7+4,3+3,9+5,4+5,4+1</t>
  </si>
  <si>
    <t>771575107RT3</t>
  </si>
  <si>
    <t>Montáž podlah keram., do 30x30 cm, do tmele (materiál dlažeb 600,-Kč/m2)</t>
  </si>
  <si>
    <t>koupelna, wc:5,4+5,4</t>
  </si>
  <si>
    <t>ostatní místnosti:12,7+4,3+3,9+1</t>
  </si>
  <si>
    <t>771475014RT2</t>
  </si>
  <si>
    <t>Obklad soklíků keram.rovných, výšky do 9 cm, do tmele (materiál soklíku 550,-Kč/mb)</t>
  </si>
  <si>
    <t>1.NP:21,1+8,75+8,45+3,9</t>
  </si>
  <si>
    <t>771578011R00</t>
  </si>
  <si>
    <t>Spára podlaha - stěna, silikonem</t>
  </si>
  <si>
    <t>42,2+20</t>
  </si>
  <si>
    <t>998771202R00</t>
  </si>
  <si>
    <t>Přesun hmot pro podlahy z dlaždic, výšky do 12 m</t>
  </si>
  <si>
    <t>776101115R00</t>
  </si>
  <si>
    <t>Vyrovnání podkladů samonivelační hmotou</t>
  </si>
  <si>
    <t>81,3</t>
  </si>
  <si>
    <t>776101121R00</t>
  </si>
  <si>
    <t>776521200RT1</t>
  </si>
  <si>
    <t>Lepení povlakových podlah z dílců PVC a CV (vinyl), pouze položení - PVC ve specifikaci</t>
  </si>
  <si>
    <t>11,5+7,5+25,3+16+11,8+9,2</t>
  </si>
  <si>
    <t>776421100RU1</t>
  </si>
  <si>
    <t>Lepení podlahových soklíků z PVC a vinylu, bez dodávky soklíku</t>
  </si>
  <si>
    <t>61194203R</t>
  </si>
  <si>
    <t>Podlaha Vinyl, dekor dřeva, odhad, cena bude upřesněna dle výběru investora</t>
  </si>
  <si>
    <t>81,3*1,2</t>
  </si>
  <si>
    <t>776981113R00</t>
  </si>
  <si>
    <t>Lišta hliníková přechodová, různá výška krytin</t>
  </si>
  <si>
    <t>0,8*4+0,7*4+0,6</t>
  </si>
  <si>
    <t>998776202R00</t>
  </si>
  <si>
    <t>Přesun hmot pro podlahy povlakové, výšky do 12 m</t>
  </si>
  <si>
    <t>781475114RAA</t>
  </si>
  <si>
    <t>Obklad vnitřní keram., do 30 x 30 cm, do tmele (materiál obkladu 400,-Kč/m2)</t>
  </si>
  <si>
    <t>1.02:2,05*(2,875+1,5)*2-(0,7*1,97)</t>
  </si>
  <si>
    <t>1.04:2,05*(2,875+1,9)*2-(0,7*1,97)</t>
  </si>
  <si>
    <t>1.06:2,05*(2+2,875)*2-(0,7*1,97)</t>
  </si>
  <si>
    <t>1.08:9*0,8</t>
  </si>
  <si>
    <t>781497111R00</t>
  </si>
  <si>
    <t xml:space="preserve">Lišta hliníková ukončovacích k obkladům </t>
  </si>
  <si>
    <t>32</t>
  </si>
  <si>
    <t>781578011R00</t>
  </si>
  <si>
    <t>Spára stěna - stěna, silikonem</t>
  </si>
  <si>
    <t>8*2,05</t>
  </si>
  <si>
    <t>998781202R00</t>
  </si>
  <si>
    <t>Přesun hmot pro obklady keramické, výšky do 12 m</t>
  </si>
  <si>
    <t>784191101R00</t>
  </si>
  <si>
    <t>Penetrace podkladu univerzální Primalex 1x</t>
  </si>
  <si>
    <t>442,06675</t>
  </si>
  <si>
    <t>784195212R00</t>
  </si>
  <si>
    <t>Malba tekutá Primalex Plus, bílá, 2 x</t>
  </si>
  <si>
    <t>omítky stěna:210,16075+178,4715-60,5655</t>
  </si>
  <si>
    <t>SDK podhled:15,1+98,9</t>
  </si>
  <si>
    <t>x11</t>
  </si>
  <si>
    <t>Rozvody a kompletace elektro, (silnoproud, slaboproud)</t>
  </si>
  <si>
    <t>x12</t>
  </si>
  <si>
    <t>Výchozí revize elektroisntalace domu</t>
  </si>
  <si>
    <t>x13</t>
  </si>
  <si>
    <t>Výchozí revize měření pro ČEZ</t>
  </si>
  <si>
    <t>210200020RAA</t>
  </si>
  <si>
    <t>Hromosvod, pro rodinné domy</t>
  </si>
  <si>
    <t>kompl</t>
  </si>
  <si>
    <t>x14</t>
  </si>
  <si>
    <t>Výchozí revize hromosvodu</t>
  </si>
  <si>
    <t>005111020R</t>
  </si>
  <si>
    <t>Vytyčení stavby, (před zahájením, během stavby, po dokončení)</t>
  </si>
  <si>
    <t>Soubor</t>
  </si>
  <si>
    <t>005111021R</t>
  </si>
  <si>
    <t>Vytyčení inženýrských sítí</t>
  </si>
  <si>
    <t>005121020R</t>
  </si>
  <si>
    <t xml:space="preserve">Provoz zařízení staveniště </t>
  </si>
  <si>
    <t>005124010R</t>
  </si>
  <si>
    <t>Koordinační činnost</t>
  </si>
  <si>
    <t>005241010R</t>
  </si>
  <si>
    <t xml:space="preserve">Dokumentace skutečného provedení </t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</si>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</sst>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DF700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3" borderId="29" xfId="0" applyNumberFormat="1" applyFill="1" applyBorder="1" applyAlignment="1">
      <alignment wrapText="1" shrinkToFit="1"/>
    </xf>
    <xf numFmtId="3" fontId="0" fillId="23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1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3" fillId="33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23" borderId="40" xfId="0" applyNumberFormat="1" applyFont="1" applyFill="1" applyBorder="1" applyAlignment="1">
      <alignment horizontal="center"/>
    </xf>
    <xf numFmtId="4" fontId="3" fillId="23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7" xfId="0" applyFill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8" xfId="0" applyFill="1" applyBorder="1" applyAlignment="1">
      <alignment/>
    </xf>
    <xf numFmtId="49" fontId="0" fillId="33" borderId="38" xfId="0" applyNumberFormat="1" applyFill="1" applyBorder="1" applyAlignment="1">
      <alignment/>
    </xf>
    <xf numFmtId="0" fontId="0" fillId="33" borderId="48" xfId="0" applyFill="1" applyBorder="1" applyAlignment="1">
      <alignment vertical="top"/>
    </xf>
    <xf numFmtId="0" fontId="0" fillId="33" borderId="49" xfId="0" applyFill="1" applyBorder="1" applyAlignment="1">
      <alignment wrapText="1"/>
    </xf>
    <xf numFmtId="0" fontId="14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4" fillId="0" borderId="50" xfId="0" applyFont="1" applyBorder="1" applyAlignment="1">
      <alignment vertical="top" shrinkToFit="1"/>
    </xf>
    <xf numFmtId="0" fontId="14" fillId="0" borderId="39" xfId="0" applyFont="1" applyBorder="1" applyAlignment="1">
      <alignment vertical="top" shrinkToFit="1"/>
    </xf>
    <xf numFmtId="0" fontId="14" fillId="0" borderId="28" xfId="0" applyFont="1" applyBorder="1" applyAlignment="1">
      <alignment vertical="top" shrinkToFit="1"/>
    </xf>
    <xf numFmtId="0" fontId="15" fillId="0" borderId="50" xfId="0" applyNumberFormat="1" applyFont="1" applyBorder="1" applyAlignment="1">
      <alignment vertical="top" wrapText="1" shrinkToFit="1"/>
    </xf>
    <xf numFmtId="0" fontId="0" fillId="33" borderId="51" xfId="0" applyFill="1" applyBorder="1" applyAlignment="1">
      <alignment vertical="top" shrinkToFit="1"/>
    </xf>
    <xf numFmtId="0" fontId="0" fillId="33" borderId="40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0" fontId="50" fillId="0" borderId="50" xfId="0" applyNumberFormat="1" applyFont="1" applyBorder="1" applyAlignment="1">
      <alignment vertical="top" wrapText="1" shrinkToFit="1"/>
    </xf>
    <xf numFmtId="172" fontId="14" fillId="0" borderId="39" xfId="0" applyNumberFormat="1" applyFont="1" applyBorder="1" applyAlignment="1">
      <alignment vertical="top" shrinkToFit="1"/>
    </xf>
    <xf numFmtId="172" fontId="15" fillId="0" borderId="39" xfId="0" applyNumberFormat="1" applyFont="1" applyBorder="1" applyAlignment="1">
      <alignment vertical="top" wrapText="1" shrinkToFit="1"/>
    </xf>
    <xf numFmtId="172" fontId="0" fillId="33" borderId="40" xfId="0" applyNumberFormat="1" applyFill="1" applyBorder="1" applyAlignment="1">
      <alignment vertical="top" shrinkToFit="1"/>
    </xf>
    <xf numFmtId="172" fontId="50" fillId="0" borderId="39" xfId="0" applyNumberFormat="1" applyFont="1" applyBorder="1" applyAlignment="1">
      <alignment vertical="top" wrapText="1" shrinkToFit="1"/>
    </xf>
    <xf numFmtId="4" fontId="14" fillId="34" borderId="39" xfId="0" applyNumberFormat="1" applyFont="1" applyFill="1" applyBorder="1" applyAlignment="1" applyProtection="1">
      <alignment vertical="top" shrinkToFit="1"/>
      <protection locked="0"/>
    </xf>
    <xf numFmtId="4" fontId="14" fillId="0" borderId="39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 wrapText="1"/>
    </xf>
    <xf numFmtId="0" fontId="0" fillId="33" borderId="54" xfId="0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49" fontId="0" fillId="33" borderId="48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2" fontId="0" fillId="33" borderId="48" xfId="0" applyNumberFormat="1" applyFill="1" applyBorder="1" applyAlignment="1">
      <alignment vertical="top"/>
    </xf>
    <xf numFmtId="4" fontId="0" fillId="33" borderId="48" xfId="0" applyNumberFormat="1" applyFill="1" applyBorder="1" applyAlignment="1">
      <alignment vertical="top"/>
    </xf>
    <xf numFmtId="0" fontId="14" fillId="0" borderId="17" xfId="0" applyFont="1" applyBorder="1" applyAlignment="1">
      <alignment vertical="top"/>
    </xf>
    <xf numFmtId="0" fontId="14" fillId="0" borderId="17" xfId="0" applyNumberFormat="1" applyFont="1" applyBorder="1" applyAlignment="1">
      <alignment vertical="top"/>
    </xf>
    <xf numFmtId="0" fontId="14" fillId="0" borderId="51" xfId="0" applyFont="1" applyBorder="1" applyAlignment="1">
      <alignment vertical="top" shrinkToFit="1"/>
    </xf>
    <xf numFmtId="172" fontId="14" fillId="0" borderId="40" xfId="0" applyNumberFormat="1" applyFont="1" applyBorder="1" applyAlignment="1">
      <alignment vertical="top" shrinkToFit="1"/>
    </xf>
    <xf numFmtId="4" fontId="14" fillId="34" borderId="40" xfId="0" applyNumberFormat="1" applyFont="1" applyFill="1" applyBorder="1" applyAlignment="1" applyProtection="1">
      <alignment vertical="top" shrinkToFit="1"/>
      <protection locked="0"/>
    </xf>
    <xf numFmtId="4" fontId="14" fillId="0" borderId="40" xfId="0" applyNumberFormat="1" applyFont="1" applyBorder="1" applyAlignment="1">
      <alignment vertical="top" shrinkToFit="1"/>
    </xf>
    <xf numFmtId="0" fontId="14" fillId="0" borderId="40" xfId="0" applyFont="1" applyBorder="1" applyAlignment="1">
      <alignment vertical="top" shrinkToFit="1"/>
    </xf>
    <xf numFmtId="0" fontId="14" fillId="0" borderId="17" xfId="0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" fontId="5" fillId="33" borderId="56" xfId="0" applyNumberFormat="1" applyFont="1" applyFill="1" applyBorder="1" applyAlignment="1">
      <alignment vertical="top"/>
    </xf>
    <xf numFmtId="0" fontId="14" fillId="0" borderId="39" xfId="0" applyNumberFormat="1" applyFont="1" applyBorder="1" applyAlignment="1">
      <alignment horizontal="left" vertical="top" wrapText="1"/>
    </xf>
    <xf numFmtId="0" fontId="15" fillId="0" borderId="39" xfId="0" applyNumberFormat="1" applyFont="1" applyBorder="1" applyAlignment="1" quotePrefix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50" fillId="0" borderId="39" xfId="0" applyNumberFormat="1" applyFont="1" applyBorder="1" applyAlignment="1" quotePrefix="1">
      <alignment horizontal="left" vertical="top" wrapText="1"/>
    </xf>
    <xf numFmtId="0" fontId="14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5" borderId="0" xfId="0" applyFont="1" applyFill="1" applyAlignment="1">
      <alignment horizontal="left" wrapText="1"/>
    </xf>
    <xf numFmtId="4" fontId="3" fillId="23" borderId="40" xfId="0" applyNumberFormat="1" applyFont="1" applyFill="1" applyBorder="1" applyAlignment="1">
      <alignment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32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57" xfId="0" applyNumberFormat="1" applyFill="1" applyBorder="1" applyAlignment="1">
      <alignment/>
    </xf>
    <xf numFmtId="0" fontId="0" fillId="0" borderId="0" xfId="0" applyNumberFormat="1" applyAlignment="1">
      <alignment wrapText="1"/>
    </xf>
    <xf numFmtId="0" fontId="13" fillId="33" borderId="38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56" xfId="0" applyNumberFormat="1" applyFont="1" applyBorder="1" applyAlignment="1">
      <alignment horizontal="right" vertical="center" indent="1"/>
    </xf>
    <xf numFmtId="2" fontId="9" fillId="33" borderId="35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63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0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1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06" t="s">
        <v>39</v>
      </c>
      <c r="B2" s="206"/>
      <c r="C2" s="206"/>
      <c r="D2" s="206"/>
      <c r="E2" s="206"/>
      <c r="F2" s="206"/>
      <c r="G2" s="206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83"/>
  <sheetViews>
    <sheetView showGridLines="0" tabSelected="1" zoomScaleSheetLayoutView="75" workbookViewId="0" topLeftCell="B1">
      <selection activeCell="A28" sqref="A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  <col min="16" max="51" width="9.00390625" style="0" customWidth="1"/>
    <col min="52" max="52" width="93.125" style="0" customWidth="1"/>
  </cols>
  <sheetData>
    <row r="1" spans="1:10" ht="33.75" customHeight="1">
      <c r="A1" s="73" t="s">
        <v>36</v>
      </c>
      <c r="B1" s="239" t="s">
        <v>42</v>
      </c>
      <c r="C1" s="240"/>
      <c r="D1" s="240"/>
      <c r="E1" s="240"/>
      <c r="F1" s="240"/>
      <c r="G1" s="240"/>
      <c r="H1" s="240"/>
      <c r="I1" s="240"/>
      <c r="J1" s="241"/>
    </row>
    <row r="2" spans="1:15" ht="23.25" customHeight="1">
      <c r="A2" s="4"/>
      <c r="B2" s="81" t="s">
        <v>40</v>
      </c>
      <c r="C2" s="82"/>
      <c r="D2" s="224" t="s">
        <v>47</v>
      </c>
      <c r="E2" s="225"/>
      <c r="F2" s="225"/>
      <c r="G2" s="225"/>
      <c r="H2" s="225"/>
      <c r="I2" s="225"/>
      <c r="J2" s="226"/>
      <c r="O2" s="2"/>
    </row>
    <row r="3" spans="1:10" ht="23.25" customHeight="1">
      <c r="A3" s="4"/>
      <c r="B3" s="83" t="s">
        <v>45</v>
      </c>
      <c r="C3" s="84"/>
      <c r="D3" s="252" t="s">
        <v>43</v>
      </c>
      <c r="E3" s="253"/>
      <c r="F3" s="253"/>
      <c r="G3" s="253"/>
      <c r="H3" s="253"/>
      <c r="I3" s="253"/>
      <c r="J3" s="254"/>
    </row>
    <row r="4" spans="1:10" ht="23.25" customHeight="1" hidden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 t="s">
        <v>48</v>
      </c>
      <c r="E5" s="26"/>
      <c r="F5" s="26"/>
      <c r="G5" s="26"/>
      <c r="H5" s="28" t="s">
        <v>33</v>
      </c>
      <c r="I5" s="91"/>
      <c r="J5" s="11"/>
    </row>
    <row r="6" spans="1:10" ht="15.75" customHeight="1">
      <c r="A6" s="4"/>
      <c r="B6" s="41"/>
      <c r="C6" s="26"/>
      <c r="D6" s="91" t="s">
        <v>49</v>
      </c>
      <c r="E6" s="26"/>
      <c r="F6" s="26"/>
      <c r="G6" s="26"/>
      <c r="H6" s="28" t="s">
        <v>34</v>
      </c>
      <c r="I6" s="91"/>
      <c r="J6" s="11"/>
    </row>
    <row r="7" spans="1:10" ht="15.75" customHeight="1">
      <c r="A7" s="4"/>
      <c r="B7" s="42"/>
      <c r="C7" s="92"/>
      <c r="D7" s="80" t="s">
        <v>50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31"/>
      <c r="E11" s="231"/>
      <c r="F11" s="231"/>
      <c r="G11" s="231"/>
      <c r="H11" s="28" t="s">
        <v>33</v>
      </c>
      <c r="I11" s="94"/>
      <c r="J11" s="11"/>
    </row>
    <row r="12" spans="1:10" ht="15.75" customHeight="1">
      <c r="A12" s="4"/>
      <c r="B12" s="41"/>
      <c r="C12" s="26"/>
      <c r="D12" s="250"/>
      <c r="E12" s="250"/>
      <c r="F12" s="250"/>
      <c r="G12" s="250"/>
      <c r="H12" s="28" t="s">
        <v>34</v>
      </c>
      <c r="I12" s="94"/>
      <c r="J12" s="11"/>
    </row>
    <row r="13" spans="1:10" ht="15.75" customHeight="1">
      <c r="A13" s="4"/>
      <c r="B13" s="42"/>
      <c r="C13" s="93"/>
      <c r="D13" s="251"/>
      <c r="E13" s="251"/>
      <c r="F13" s="251"/>
      <c r="G13" s="251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30"/>
      <c r="F15" s="230"/>
      <c r="G15" s="248"/>
      <c r="H15" s="248"/>
      <c r="I15" s="248" t="s">
        <v>28</v>
      </c>
      <c r="J15" s="249"/>
    </row>
    <row r="16" spans="1:10" ht="23.25" customHeight="1">
      <c r="A16" s="142" t="s">
        <v>23</v>
      </c>
      <c r="B16" s="143" t="s">
        <v>23</v>
      </c>
      <c r="C16" s="58"/>
      <c r="D16" s="59"/>
      <c r="E16" s="227"/>
      <c r="F16" s="228"/>
      <c r="G16" s="227"/>
      <c r="H16" s="228"/>
      <c r="I16" s="227">
        <f>SUMIF(F49:F79,A16,I49:I79)+SUMIF(F49:F79,"PSU",I49:I79)</f>
        <v>0</v>
      </c>
      <c r="J16" s="229"/>
    </row>
    <row r="17" spans="1:10" ht="23.25" customHeight="1">
      <c r="A17" s="142" t="s">
        <v>24</v>
      </c>
      <c r="B17" s="143" t="s">
        <v>24</v>
      </c>
      <c r="C17" s="58"/>
      <c r="D17" s="59"/>
      <c r="E17" s="227"/>
      <c r="F17" s="228"/>
      <c r="G17" s="227"/>
      <c r="H17" s="228"/>
      <c r="I17" s="227">
        <f>SUMIF(F49:F79,A17,I49:I79)</f>
        <v>0</v>
      </c>
      <c r="J17" s="229"/>
    </row>
    <row r="18" spans="1:10" ht="23.25" customHeight="1">
      <c r="A18" s="142" t="s">
        <v>25</v>
      </c>
      <c r="B18" s="143" t="s">
        <v>25</v>
      </c>
      <c r="C18" s="58"/>
      <c r="D18" s="59"/>
      <c r="E18" s="227"/>
      <c r="F18" s="228"/>
      <c r="G18" s="227"/>
      <c r="H18" s="228"/>
      <c r="I18" s="227">
        <f>SUMIF(F49:F79,A18,I49:I79)</f>
        <v>0</v>
      </c>
      <c r="J18" s="229"/>
    </row>
    <row r="19" spans="1:10" ht="23.25" customHeight="1">
      <c r="A19" s="142" t="s">
        <v>118</v>
      </c>
      <c r="B19" s="143" t="s">
        <v>26</v>
      </c>
      <c r="C19" s="58"/>
      <c r="D19" s="59"/>
      <c r="E19" s="227"/>
      <c r="F19" s="228"/>
      <c r="G19" s="227"/>
      <c r="H19" s="228"/>
      <c r="I19" s="227">
        <f>SUMIF(F49:F79,A19,I49:I79)</f>
        <v>0</v>
      </c>
      <c r="J19" s="229"/>
    </row>
    <row r="20" spans="1:10" ht="23.25" customHeight="1">
      <c r="A20" s="142" t="s">
        <v>119</v>
      </c>
      <c r="B20" s="143" t="s">
        <v>27</v>
      </c>
      <c r="C20" s="58"/>
      <c r="D20" s="59"/>
      <c r="E20" s="227"/>
      <c r="F20" s="228"/>
      <c r="G20" s="227"/>
      <c r="H20" s="228"/>
      <c r="I20" s="227">
        <f>SUMIF(F49:F79,A20,I49:I79)</f>
        <v>0</v>
      </c>
      <c r="J20" s="229"/>
    </row>
    <row r="21" spans="1:10" ht="23.25" customHeight="1">
      <c r="A21" s="4"/>
      <c r="B21" s="74" t="s">
        <v>28</v>
      </c>
      <c r="C21" s="75"/>
      <c r="D21" s="76"/>
      <c r="E21" s="237"/>
      <c r="F21" s="246"/>
      <c r="G21" s="237"/>
      <c r="H21" s="246"/>
      <c r="I21" s="237">
        <f>SUM(I16:J20)</f>
        <v>0</v>
      </c>
      <c r="J21" s="238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35">
        <f>ZakladDPHSniVypocet</f>
        <v>0</v>
      </c>
      <c r="H23" s="236"/>
      <c r="I23" s="236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3">
        <f>ZakladDPHSni*SazbaDPH1/100</f>
        <v>0</v>
      </c>
      <c r="H24" s="234"/>
      <c r="I24" s="234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35">
        <f>ZakladDPHZaklVypocet</f>
        <v>0</v>
      </c>
      <c r="H25" s="236"/>
      <c r="I25" s="236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42">
        <f>ZakladDPHZakl*SazbaDPH2/100</f>
        <v>0</v>
      </c>
      <c r="H26" s="243"/>
      <c r="I26" s="243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44">
        <f>0</f>
        <v>0</v>
      </c>
      <c r="H27" s="244"/>
      <c r="I27" s="244"/>
      <c r="J27" s="63" t="str">
        <f t="shared" si="0"/>
        <v>CZK</v>
      </c>
    </row>
    <row r="28" spans="1:10" ht="27.75" customHeight="1" hidden="1" thickBot="1">
      <c r="A28" s="4"/>
      <c r="B28" s="113" t="s">
        <v>22</v>
      </c>
      <c r="C28" s="114"/>
      <c r="D28" s="114"/>
      <c r="E28" s="115"/>
      <c r="F28" s="116"/>
      <c r="G28" s="247">
        <f>ZakladDPHSniVypocet+ZakladDPHZaklVypocet</f>
        <v>0</v>
      </c>
      <c r="H28" s="247"/>
      <c r="I28" s="247"/>
      <c r="J28" s="117" t="str">
        <f t="shared" si="0"/>
        <v>CZK</v>
      </c>
    </row>
    <row r="29" spans="1:10" ht="27.75" customHeight="1" thickBot="1">
      <c r="A29" s="4"/>
      <c r="B29" s="113" t="s">
        <v>35</v>
      </c>
      <c r="C29" s="118"/>
      <c r="D29" s="118"/>
      <c r="E29" s="118"/>
      <c r="F29" s="118"/>
      <c r="G29" s="245">
        <f>ZakladDPHSni+DPHSni+ZakladDPHZakl+DPHZakl+Zaokrouhleni</f>
        <v>0</v>
      </c>
      <c r="H29" s="245"/>
      <c r="I29" s="245"/>
      <c r="J29" s="119" t="s">
        <v>53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43259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32" t="s">
        <v>2</v>
      </c>
      <c r="E35" s="232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customHeight="1" hidden="1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customHeight="1" hidden="1">
      <c r="A39" s="97">
        <v>0</v>
      </c>
      <c r="B39" s="103" t="s">
        <v>51</v>
      </c>
      <c r="C39" s="214" t="s">
        <v>47</v>
      </c>
      <c r="D39" s="215"/>
      <c r="E39" s="215"/>
      <c r="F39" s="108">
        <f>'Rozpočet Pol'!AC368</f>
        <v>0</v>
      </c>
      <c r="G39" s="109">
        <f>'Rozpočet Pol'!AD368</f>
        <v>0</v>
      </c>
      <c r="H39" s="110">
        <f>(F39*SazbaDPH1/100)+(G39*SazbaDPH2/100)</f>
        <v>0</v>
      </c>
      <c r="I39" s="110">
        <f>F39+G39+H39</f>
        <v>0</v>
      </c>
      <c r="J39" s="104">
        <f>IF(CenaCelkemVypocet=0,"",I39/CenaCelkemVypocet*100)</f>
      </c>
    </row>
    <row r="40" spans="1:10" ht="25.5" customHeight="1" hidden="1">
      <c r="A40" s="97"/>
      <c r="B40" s="216" t="s">
        <v>52</v>
      </c>
      <c r="C40" s="217"/>
      <c r="D40" s="217"/>
      <c r="E40" s="218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2" ht="12.75">
      <c r="B42" t="s">
        <v>54</v>
      </c>
    </row>
    <row r="43" spans="2:52" ht="12.75">
      <c r="B43" s="219" t="s">
        <v>55</v>
      </c>
      <c r="C43" s="219"/>
      <c r="D43" s="219"/>
      <c r="E43" s="219"/>
      <c r="F43" s="219"/>
      <c r="G43" s="219"/>
      <c r="H43" s="219"/>
      <c r="I43" s="219"/>
      <c r="J43" s="219"/>
      <c r="AZ43" s="120" t="str">
        <f>B43</f>
        <v>Elektroinstalace je oceněna kompletem.</v>
      </c>
    </row>
    <row r="46" ht="15.75">
      <c r="B46" s="121" t="s">
        <v>56</v>
      </c>
    </row>
    <row r="48" spans="1:10" ht="25.5" customHeight="1">
      <c r="A48" s="122"/>
      <c r="B48" s="126" t="s">
        <v>16</v>
      </c>
      <c r="C48" s="126" t="s">
        <v>5</v>
      </c>
      <c r="D48" s="127"/>
      <c r="E48" s="127"/>
      <c r="F48" s="130" t="s">
        <v>57</v>
      </c>
      <c r="G48" s="130"/>
      <c r="H48" s="130"/>
      <c r="I48" s="220" t="s">
        <v>28</v>
      </c>
      <c r="J48" s="220"/>
    </row>
    <row r="49" spans="1:10" ht="25.5" customHeight="1">
      <c r="A49" s="123"/>
      <c r="B49" s="131" t="s">
        <v>58</v>
      </c>
      <c r="C49" s="222" t="s">
        <v>59</v>
      </c>
      <c r="D49" s="223"/>
      <c r="E49" s="223"/>
      <c r="F49" s="133" t="s">
        <v>23</v>
      </c>
      <c r="G49" s="134"/>
      <c r="H49" s="134"/>
      <c r="I49" s="221">
        <f>'Rozpočet Pol'!G8</f>
        <v>0</v>
      </c>
      <c r="J49" s="221"/>
    </row>
    <row r="50" spans="1:10" ht="25.5" customHeight="1">
      <c r="A50" s="123"/>
      <c r="B50" s="125" t="s">
        <v>60</v>
      </c>
      <c r="C50" s="209" t="s">
        <v>61</v>
      </c>
      <c r="D50" s="210"/>
      <c r="E50" s="210"/>
      <c r="F50" s="135" t="s">
        <v>23</v>
      </c>
      <c r="G50" s="136"/>
      <c r="H50" s="136"/>
      <c r="I50" s="208">
        <f>'Rozpočet Pol'!G29</f>
        <v>0</v>
      </c>
      <c r="J50" s="208"/>
    </row>
    <row r="51" spans="1:10" ht="25.5" customHeight="1">
      <c r="A51" s="123"/>
      <c r="B51" s="125" t="s">
        <v>62</v>
      </c>
      <c r="C51" s="209" t="s">
        <v>63</v>
      </c>
      <c r="D51" s="210"/>
      <c r="E51" s="210"/>
      <c r="F51" s="135" t="s">
        <v>23</v>
      </c>
      <c r="G51" s="136"/>
      <c r="H51" s="136"/>
      <c r="I51" s="208">
        <f>'Rozpočet Pol'!G56</f>
        <v>0</v>
      </c>
      <c r="J51" s="208"/>
    </row>
    <row r="52" spans="1:10" ht="25.5" customHeight="1">
      <c r="A52" s="123"/>
      <c r="B52" s="125" t="s">
        <v>64</v>
      </c>
      <c r="C52" s="209" t="s">
        <v>65</v>
      </c>
      <c r="D52" s="210"/>
      <c r="E52" s="210"/>
      <c r="F52" s="135" t="s">
        <v>23</v>
      </c>
      <c r="G52" s="136"/>
      <c r="H52" s="136"/>
      <c r="I52" s="208">
        <f>'Rozpočet Pol'!G93</f>
        <v>0</v>
      </c>
      <c r="J52" s="208"/>
    </row>
    <row r="53" spans="1:10" ht="25.5" customHeight="1">
      <c r="A53" s="123"/>
      <c r="B53" s="125" t="s">
        <v>66</v>
      </c>
      <c r="C53" s="209" t="s">
        <v>67</v>
      </c>
      <c r="D53" s="210"/>
      <c r="E53" s="210"/>
      <c r="F53" s="135" t="s">
        <v>23</v>
      </c>
      <c r="G53" s="136"/>
      <c r="H53" s="136"/>
      <c r="I53" s="208">
        <f>'Rozpočet Pol'!G106</f>
        <v>0</v>
      </c>
      <c r="J53" s="208"/>
    </row>
    <row r="54" spans="1:10" ht="25.5" customHeight="1">
      <c r="A54" s="123"/>
      <c r="B54" s="125" t="s">
        <v>68</v>
      </c>
      <c r="C54" s="209" t="s">
        <v>69</v>
      </c>
      <c r="D54" s="210"/>
      <c r="E54" s="210"/>
      <c r="F54" s="135" t="s">
        <v>23</v>
      </c>
      <c r="G54" s="136"/>
      <c r="H54" s="136"/>
      <c r="I54" s="208">
        <f>'Rozpočet Pol'!G131</f>
        <v>0</v>
      </c>
      <c r="J54" s="208"/>
    </row>
    <row r="55" spans="1:10" ht="25.5" customHeight="1">
      <c r="A55" s="123"/>
      <c r="B55" s="125" t="s">
        <v>70</v>
      </c>
      <c r="C55" s="209" t="s">
        <v>71</v>
      </c>
      <c r="D55" s="210"/>
      <c r="E55" s="210"/>
      <c r="F55" s="135" t="s">
        <v>23</v>
      </c>
      <c r="G55" s="136"/>
      <c r="H55" s="136"/>
      <c r="I55" s="208">
        <f>'Rozpočet Pol'!G149</f>
        <v>0</v>
      </c>
      <c r="J55" s="208"/>
    </row>
    <row r="56" spans="1:10" ht="25.5" customHeight="1">
      <c r="A56" s="123"/>
      <c r="B56" s="125" t="s">
        <v>72</v>
      </c>
      <c r="C56" s="209" t="s">
        <v>73</v>
      </c>
      <c r="D56" s="210"/>
      <c r="E56" s="210"/>
      <c r="F56" s="135" t="s">
        <v>23</v>
      </c>
      <c r="G56" s="136"/>
      <c r="H56" s="136"/>
      <c r="I56" s="208">
        <f>'Rozpočet Pol'!G153</f>
        <v>0</v>
      </c>
      <c r="J56" s="208"/>
    </row>
    <row r="57" spans="1:10" ht="25.5" customHeight="1">
      <c r="A57" s="123"/>
      <c r="B57" s="125" t="s">
        <v>74</v>
      </c>
      <c r="C57" s="209" t="s">
        <v>75</v>
      </c>
      <c r="D57" s="210"/>
      <c r="E57" s="210"/>
      <c r="F57" s="135" t="s">
        <v>23</v>
      </c>
      <c r="G57" s="136"/>
      <c r="H57" s="136"/>
      <c r="I57" s="208">
        <f>'Rozpočet Pol'!G160</f>
        <v>0</v>
      </c>
      <c r="J57" s="208"/>
    </row>
    <row r="58" spans="1:10" ht="25.5" customHeight="1">
      <c r="A58" s="123"/>
      <c r="B58" s="125" t="s">
        <v>76</v>
      </c>
      <c r="C58" s="209" t="s">
        <v>77</v>
      </c>
      <c r="D58" s="210"/>
      <c r="E58" s="210"/>
      <c r="F58" s="135" t="s">
        <v>23</v>
      </c>
      <c r="G58" s="136"/>
      <c r="H58" s="136"/>
      <c r="I58" s="208">
        <f>'Rozpočet Pol'!G162</f>
        <v>0</v>
      </c>
      <c r="J58" s="208"/>
    </row>
    <row r="59" spans="1:10" ht="25.5" customHeight="1">
      <c r="A59" s="123"/>
      <c r="B59" s="125" t="s">
        <v>78</v>
      </c>
      <c r="C59" s="209" t="s">
        <v>79</v>
      </c>
      <c r="D59" s="210"/>
      <c r="E59" s="210"/>
      <c r="F59" s="135" t="s">
        <v>24</v>
      </c>
      <c r="G59" s="136"/>
      <c r="H59" s="136"/>
      <c r="I59" s="208">
        <f>'Rozpočet Pol'!G165</f>
        <v>0</v>
      </c>
      <c r="J59" s="208"/>
    </row>
    <row r="60" spans="1:10" ht="25.5" customHeight="1">
      <c r="A60" s="123"/>
      <c r="B60" s="125" t="s">
        <v>80</v>
      </c>
      <c r="C60" s="209" t="s">
        <v>81</v>
      </c>
      <c r="D60" s="210"/>
      <c r="E60" s="210"/>
      <c r="F60" s="135" t="s">
        <v>24</v>
      </c>
      <c r="G60" s="136"/>
      <c r="H60" s="136"/>
      <c r="I60" s="208">
        <f>'Rozpočet Pol'!G190</f>
        <v>0</v>
      </c>
      <c r="J60" s="208"/>
    </row>
    <row r="61" spans="1:10" ht="25.5" customHeight="1">
      <c r="A61" s="123"/>
      <c r="B61" s="125" t="s">
        <v>82</v>
      </c>
      <c r="C61" s="209" t="s">
        <v>83</v>
      </c>
      <c r="D61" s="210"/>
      <c r="E61" s="210"/>
      <c r="F61" s="135" t="s">
        <v>24</v>
      </c>
      <c r="G61" s="136"/>
      <c r="H61" s="136"/>
      <c r="I61" s="208">
        <f>'Rozpočet Pol'!G204</f>
        <v>0</v>
      </c>
      <c r="J61" s="208"/>
    </row>
    <row r="62" spans="1:10" ht="25.5" customHeight="1">
      <c r="A62" s="123"/>
      <c r="B62" s="125" t="s">
        <v>84</v>
      </c>
      <c r="C62" s="209" t="s">
        <v>85</v>
      </c>
      <c r="D62" s="210"/>
      <c r="E62" s="210"/>
      <c r="F62" s="135" t="s">
        <v>24</v>
      </c>
      <c r="G62" s="136"/>
      <c r="H62" s="136"/>
      <c r="I62" s="208">
        <f>'Rozpočet Pol'!G219</f>
        <v>0</v>
      </c>
      <c r="J62" s="208"/>
    </row>
    <row r="63" spans="1:10" ht="25.5" customHeight="1">
      <c r="A63" s="123"/>
      <c r="B63" s="125" t="s">
        <v>86</v>
      </c>
      <c r="C63" s="209" t="s">
        <v>87</v>
      </c>
      <c r="D63" s="210"/>
      <c r="E63" s="210"/>
      <c r="F63" s="135" t="s">
        <v>24</v>
      </c>
      <c r="G63" s="136"/>
      <c r="H63" s="136"/>
      <c r="I63" s="208">
        <f>'Rozpočet Pol'!G228</f>
        <v>0</v>
      </c>
      <c r="J63" s="208"/>
    </row>
    <row r="64" spans="1:10" ht="25.5" customHeight="1">
      <c r="A64" s="123"/>
      <c r="B64" s="125" t="s">
        <v>88</v>
      </c>
      <c r="C64" s="209" t="s">
        <v>89</v>
      </c>
      <c r="D64" s="210"/>
      <c r="E64" s="210"/>
      <c r="F64" s="135" t="s">
        <v>24</v>
      </c>
      <c r="G64" s="136"/>
      <c r="H64" s="136"/>
      <c r="I64" s="208">
        <f>'Rozpočet Pol'!G243</f>
        <v>0</v>
      </c>
      <c r="J64" s="208"/>
    </row>
    <row r="65" spans="1:10" ht="25.5" customHeight="1">
      <c r="A65" s="123"/>
      <c r="B65" s="125" t="s">
        <v>90</v>
      </c>
      <c r="C65" s="209" t="s">
        <v>91</v>
      </c>
      <c r="D65" s="210"/>
      <c r="E65" s="210"/>
      <c r="F65" s="135" t="s">
        <v>24</v>
      </c>
      <c r="G65" s="136"/>
      <c r="H65" s="136"/>
      <c r="I65" s="208">
        <f>'Rozpočet Pol'!G248</f>
        <v>0</v>
      </c>
      <c r="J65" s="208"/>
    </row>
    <row r="66" spans="1:10" ht="25.5" customHeight="1">
      <c r="A66" s="123"/>
      <c r="B66" s="125" t="s">
        <v>92</v>
      </c>
      <c r="C66" s="209" t="s">
        <v>93</v>
      </c>
      <c r="D66" s="210"/>
      <c r="E66" s="210"/>
      <c r="F66" s="135" t="s">
        <v>24</v>
      </c>
      <c r="G66" s="136"/>
      <c r="H66" s="136"/>
      <c r="I66" s="208">
        <f>'Rozpočet Pol'!G253</f>
        <v>0</v>
      </c>
      <c r="J66" s="208"/>
    </row>
    <row r="67" spans="1:10" ht="25.5" customHeight="1">
      <c r="A67" s="123"/>
      <c r="B67" s="125" t="s">
        <v>94</v>
      </c>
      <c r="C67" s="209" t="s">
        <v>95</v>
      </c>
      <c r="D67" s="210"/>
      <c r="E67" s="210"/>
      <c r="F67" s="135" t="s">
        <v>24</v>
      </c>
      <c r="G67" s="136"/>
      <c r="H67" s="136"/>
      <c r="I67" s="208">
        <f>'Rozpočet Pol'!G256</f>
        <v>0</v>
      </c>
      <c r="J67" s="208"/>
    </row>
    <row r="68" spans="1:10" ht="25.5" customHeight="1">
      <c r="A68" s="123"/>
      <c r="B68" s="125" t="s">
        <v>96</v>
      </c>
      <c r="C68" s="209" t="s">
        <v>97</v>
      </c>
      <c r="D68" s="210"/>
      <c r="E68" s="210"/>
      <c r="F68" s="135" t="s">
        <v>24</v>
      </c>
      <c r="G68" s="136"/>
      <c r="H68" s="136"/>
      <c r="I68" s="208">
        <f>'Rozpočet Pol'!G259</f>
        <v>0</v>
      </c>
      <c r="J68" s="208"/>
    </row>
    <row r="69" spans="1:10" ht="25.5" customHeight="1">
      <c r="A69" s="123"/>
      <c r="B69" s="125" t="s">
        <v>98</v>
      </c>
      <c r="C69" s="209" t="s">
        <v>99</v>
      </c>
      <c r="D69" s="210"/>
      <c r="E69" s="210"/>
      <c r="F69" s="135" t="s">
        <v>24</v>
      </c>
      <c r="G69" s="136"/>
      <c r="H69" s="136"/>
      <c r="I69" s="208">
        <f>'Rozpočet Pol'!G263</f>
        <v>0</v>
      </c>
      <c r="J69" s="208"/>
    </row>
    <row r="70" spans="1:10" ht="25.5" customHeight="1">
      <c r="A70" s="123"/>
      <c r="B70" s="125" t="s">
        <v>100</v>
      </c>
      <c r="C70" s="209" t="s">
        <v>101</v>
      </c>
      <c r="D70" s="210"/>
      <c r="E70" s="210"/>
      <c r="F70" s="135" t="s">
        <v>24</v>
      </c>
      <c r="G70" s="136"/>
      <c r="H70" s="136"/>
      <c r="I70" s="208">
        <f>'Rozpočet Pol'!G267</f>
        <v>0</v>
      </c>
      <c r="J70" s="208"/>
    </row>
    <row r="71" spans="1:10" ht="25.5" customHeight="1">
      <c r="A71" s="123"/>
      <c r="B71" s="125" t="s">
        <v>102</v>
      </c>
      <c r="C71" s="209" t="s">
        <v>103</v>
      </c>
      <c r="D71" s="210"/>
      <c r="E71" s="210"/>
      <c r="F71" s="135" t="s">
        <v>24</v>
      </c>
      <c r="G71" s="136"/>
      <c r="H71" s="136"/>
      <c r="I71" s="208">
        <f>'Rozpočet Pol'!G273</f>
        <v>0</v>
      </c>
      <c r="J71" s="208"/>
    </row>
    <row r="72" spans="1:10" ht="25.5" customHeight="1">
      <c r="A72" s="123"/>
      <c r="B72" s="125" t="s">
        <v>104</v>
      </c>
      <c r="C72" s="209" t="s">
        <v>105</v>
      </c>
      <c r="D72" s="210"/>
      <c r="E72" s="210"/>
      <c r="F72" s="135" t="s">
        <v>24</v>
      </c>
      <c r="G72" s="136"/>
      <c r="H72" s="136"/>
      <c r="I72" s="208">
        <f>'Rozpočet Pol'!G282</f>
        <v>0</v>
      </c>
      <c r="J72" s="208"/>
    </row>
    <row r="73" spans="1:10" ht="25.5" customHeight="1">
      <c r="A73" s="123"/>
      <c r="B73" s="125" t="s">
        <v>106</v>
      </c>
      <c r="C73" s="209" t="s">
        <v>107</v>
      </c>
      <c r="D73" s="210"/>
      <c r="E73" s="210"/>
      <c r="F73" s="135" t="s">
        <v>24</v>
      </c>
      <c r="G73" s="136"/>
      <c r="H73" s="136"/>
      <c r="I73" s="208">
        <f>'Rozpočet Pol'!G289</f>
        <v>0</v>
      </c>
      <c r="J73" s="208"/>
    </row>
    <row r="74" spans="1:10" ht="25.5" customHeight="1">
      <c r="A74" s="123"/>
      <c r="B74" s="125" t="s">
        <v>108</v>
      </c>
      <c r="C74" s="209" t="s">
        <v>109</v>
      </c>
      <c r="D74" s="210"/>
      <c r="E74" s="210"/>
      <c r="F74" s="135" t="s">
        <v>24</v>
      </c>
      <c r="G74" s="136"/>
      <c r="H74" s="136"/>
      <c r="I74" s="208">
        <f>'Rozpočet Pol'!G314</f>
        <v>0</v>
      </c>
      <c r="J74" s="208"/>
    </row>
    <row r="75" spans="1:10" ht="25.5" customHeight="1">
      <c r="A75" s="123"/>
      <c r="B75" s="125" t="s">
        <v>110</v>
      </c>
      <c r="C75" s="209" t="s">
        <v>111</v>
      </c>
      <c r="D75" s="210"/>
      <c r="E75" s="210"/>
      <c r="F75" s="135" t="s">
        <v>24</v>
      </c>
      <c r="G75" s="136"/>
      <c r="H75" s="136"/>
      <c r="I75" s="208">
        <f>'Rozpočet Pol'!G325</f>
        <v>0</v>
      </c>
      <c r="J75" s="208"/>
    </row>
    <row r="76" spans="1:10" ht="25.5" customHeight="1">
      <c r="A76" s="123"/>
      <c r="B76" s="125" t="s">
        <v>112</v>
      </c>
      <c r="C76" s="209" t="s">
        <v>113</v>
      </c>
      <c r="D76" s="210"/>
      <c r="E76" s="210"/>
      <c r="F76" s="135" t="s">
        <v>24</v>
      </c>
      <c r="G76" s="136"/>
      <c r="H76" s="136"/>
      <c r="I76" s="208">
        <f>'Rozpočet Pol'!G337</f>
        <v>0</v>
      </c>
      <c r="J76" s="208"/>
    </row>
    <row r="77" spans="1:10" ht="25.5" customHeight="1">
      <c r="A77" s="123"/>
      <c r="B77" s="125" t="s">
        <v>114</v>
      </c>
      <c r="C77" s="209" t="s">
        <v>115</v>
      </c>
      <c r="D77" s="210"/>
      <c r="E77" s="210"/>
      <c r="F77" s="135" t="s">
        <v>24</v>
      </c>
      <c r="G77" s="136"/>
      <c r="H77" s="136"/>
      <c r="I77" s="208">
        <f>'Rozpočet Pol'!G349</f>
        <v>0</v>
      </c>
      <c r="J77" s="208"/>
    </row>
    <row r="78" spans="1:10" ht="25.5" customHeight="1">
      <c r="A78" s="123"/>
      <c r="B78" s="125" t="s">
        <v>116</v>
      </c>
      <c r="C78" s="209" t="s">
        <v>117</v>
      </c>
      <c r="D78" s="210"/>
      <c r="E78" s="210"/>
      <c r="F78" s="135" t="s">
        <v>25</v>
      </c>
      <c r="G78" s="136"/>
      <c r="H78" s="136"/>
      <c r="I78" s="208">
        <f>'Rozpočet Pol'!G355</f>
        <v>0</v>
      </c>
      <c r="J78" s="208"/>
    </row>
    <row r="79" spans="1:10" ht="25.5" customHeight="1">
      <c r="A79" s="123"/>
      <c r="B79" s="132" t="s">
        <v>118</v>
      </c>
      <c r="C79" s="212" t="s">
        <v>26</v>
      </c>
      <c r="D79" s="213"/>
      <c r="E79" s="213"/>
      <c r="F79" s="137" t="s">
        <v>118</v>
      </c>
      <c r="G79" s="138"/>
      <c r="H79" s="138"/>
      <c r="I79" s="211">
        <f>'Rozpočet Pol'!G361</f>
        <v>0</v>
      </c>
      <c r="J79" s="211"/>
    </row>
    <row r="80" spans="1:10" ht="25.5" customHeight="1">
      <c r="A80" s="124"/>
      <c r="B80" s="128" t="s">
        <v>1</v>
      </c>
      <c r="C80" s="128"/>
      <c r="D80" s="129"/>
      <c r="E80" s="129"/>
      <c r="F80" s="139"/>
      <c r="G80" s="140"/>
      <c r="H80" s="140"/>
      <c r="I80" s="207">
        <f>SUM(I49:I79)</f>
        <v>0</v>
      </c>
      <c r="J80" s="207"/>
    </row>
    <row r="81" spans="6:10" ht="12.75">
      <c r="F81" s="141"/>
      <c r="G81" s="96"/>
      <c r="H81" s="141"/>
      <c r="I81" s="96"/>
      <c r="J81" s="96"/>
    </row>
    <row r="82" spans="6:10" ht="12.75">
      <c r="F82" s="141"/>
      <c r="G82" s="96"/>
      <c r="H82" s="141"/>
      <c r="I82" s="96"/>
      <c r="J82" s="96"/>
    </row>
    <row r="83" spans="6:10" ht="12.75">
      <c r="F83" s="141"/>
      <c r="G83" s="96"/>
      <c r="H83" s="141"/>
      <c r="I83" s="96"/>
      <c r="J83" s="96"/>
    </row>
  </sheetData>
  <sheetProtection/>
  <mergeCells count="102">
    <mergeCell ref="G15:H15"/>
    <mergeCell ref="I15:J15"/>
    <mergeCell ref="E16:F16"/>
    <mergeCell ref="D12:G12"/>
    <mergeCell ref="D13:G13"/>
    <mergeCell ref="D3:J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C39:E39"/>
    <mergeCell ref="B40:E40"/>
    <mergeCell ref="B43:J43"/>
    <mergeCell ref="I48:J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  <mergeCell ref="C62:E62"/>
    <mergeCell ref="I63:J63"/>
    <mergeCell ref="C63:E63"/>
    <mergeCell ref="I64:J64"/>
    <mergeCell ref="C64:E64"/>
    <mergeCell ref="I65:J65"/>
    <mergeCell ref="C65:E65"/>
    <mergeCell ref="I66:J66"/>
    <mergeCell ref="C66:E66"/>
    <mergeCell ref="I67:J67"/>
    <mergeCell ref="C67:E67"/>
    <mergeCell ref="I68:J68"/>
    <mergeCell ref="C68:E68"/>
    <mergeCell ref="I69:J69"/>
    <mergeCell ref="C69:E69"/>
    <mergeCell ref="I70:J70"/>
    <mergeCell ref="C70:E70"/>
    <mergeCell ref="I71:J71"/>
    <mergeCell ref="C71:E71"/>
    <mergeCell ref="I72:J72"/>
    <mergeCell ref="C72:E72"/>
    <mergeCell ref="I73:J73"/>
    <mergeCell ref="C73:E73"/>
    <mergeCell ref="I74:J74"/>
    <mergeCell ref="C74:E74"/>
    <mergeCell ref="I75:J75"/>
    <mergeCell ref="C75:E75"/>
    <mergeCell ref="I76:J76"/>
    <mergeCell ref="C76:E76"/>
    <mergeCell ref="I80:J80"/>
    <mergeCell ref="I77:J77"/>
    <mergeCell ref="C77:E77"/>
    <mergeCell ref="I78:J78"/>
    <mergeCell ref="C78:E78"/>
    <mergeCell ref="I79:J79"/>
    <mergeCell ref="C79:E79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5" t="s">
        <v>6</v>
      </c>
      <c r="B1" s="255"/>
      <c r="C1" s="256"/>
      <c r="D1" s="255"/>
      <c r="E1" s="255"/>
      <c r="F1" s="255"/>
      <c r="G1" s="255"/>
    </row>
    <row r="2" spans="1:7" ht="24.75" customHeight="1">
      <c r="A2" s="79" t="s">
        <v>41</v>
      </c>
      <c r="B2" s="78"/>
      <c r="C2" s="257"/>
      <c r="D2" s="257"/>
      <c r="E2" s="257"/>
      <c r="F2" s="257"/>
      <c r="G2" s="258"/>
    </row>
    <row r="3" spans="1:7" ht="24.75" customHeight="1" hidden="1">
      <c r="A3" s="79" t="s">
        <v>7</v>
      </c>
      <c r="B3" s="78"/>
      <c r="C3" s="257"/>
      <c r="D3" s="257"/>
      <c r="E3" s="257"/>
      <c r="F3" s="257"/>
      <c r="G3" s="258"/>
    </row>
    <row r="4" spans="1:7" ht="24.75" customHeight="1" hidden="1">
      <c r="A4" s="79" t="s">
        <v>8</v>
      </c>
      <c r="B4" s="78"/>
      <c r="C4" s="257"/>
      <c r="D4" s="257"/>
      <c r="E4" s="257"/>
      <c r="F4" s="257"/>
      <c r="G4" s="258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378"/>
  <sheetViews>
    <sheetView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5" customWidth="1"/>
    <col min="3" max="3" width="38.25390625" style="95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259" t="s">
        <v>6</v>
      </c>
      <c r="B1" s="259"/>
      <c r="C1" s="259"/>
      <c r="D1" s="259"/>
      <c r="E1" s="259"/>
      <c r="F1" s="259"/>
      <c r="G1" s="259"/>
      <c r="AE1" t="s">
        <v>121</v>
      </c>
    </row>
    <row r="2" spans="1:31" ht="24.75" customHeight="1">
      <c r="A2" s="146" t="s">
        <v>120</v>
      </c>
      <c r="B2" s="144"/>
      <c r="C2" s="260" t="s">
        <v>47</v>
      </c>
      <c r="D2" s="261"/>
      <c r="E2" s="261"/>
      <c r="F2" s="261"/>
      <c r="G2" s="262"/>
      <c r="AE2" t="s">
        <v>122</v>
      </c>
    </row>
    <row r="3" spans="1:31" ht="24.75" customHeight="1">
      <c r="A3" s="147" t="s">
        <v>7</v>
      </c>
      <c r="B3" s="145"/>
      <c r="C3" s="263" t="s">
        <v>43</v>
      </c>
      <c r="D3" s="264"/>
      <c r="E3" s="264"/>
      <c r="F3" s="264"/>
      <c r="G3" s="265"/>
      <c r="AE3" t="s">
        <v>123</v>
      </c>
    </row>
    <row r="4" spans="1:31" ht="24.75" customHeight="1" hidden="1">
      <c r="A4" s="147" t="s">
        <v>8</v>
      </c>
      <c r="B4" s="145"/>
      <c r="C4" s="263"/>
      <c r="D4" s="264"/>
      <c r="E4" s="264"/>
      <c r="F4" s="264"/>
      <c r="G4" s="265"/>
      <c r="AE4" t="s">
        <v>124</v>
      </c>
    </row>
    <row r="5" spans="1:31" ht="12.75" hidden="1">
      <c r="A5" s="148" t="s">
        <v>125</v>
      </c>
      <c r="B5" s="149"/>
      <c r="C5" s="150"/>
      <c r="D5" s="151"/>
      <c r="E5" s="151"/>
      <c r="F5" s="151"/>
      <c r="G5" s="152"/>
      <c r="AE5" t="s">
        <v>126</v>
      </c>
    </row>
    <row r="7" spans="1:21" ht="38.25">
      <c r="A7" s="157" t="s">
        <v>127</v>
      </c>
      <c r="B7" s="158" t="s">
        <v>128</v>
      </c>
      <c r="C7" s="158" t="s">
        <v>129</v>
      </c>
      <c r="D7" s="157" t="s">
        <v>130</v>
      </c>
      <c r="E7" s="157" t="s">
        <v>131</v>
      </c>
      <c r="F7" s="153" t="s">
        <v>132</v>
      </c>
      <c r="G7" s="178" t="s">
        <v>28</v>
      </c>
      <c r="H7" s="179" t="s">
        <v>29</v>
      </c>
      <c r="I7" s="179" t="s">
        <v>133</v>
      </c>
      <c r="J7" s="179" t="s">
        <v>30</v>
      </c>
      <c r="K7" s="179" t="s">
        <v>134</v>
      </c>
      <c r="L7" s="179" t="s">
        <v>135</v>
      </c>
      <c r="M7" s="179" t="s">
        <v>136</v>
      </c>
      <c r="N7" s="179" t="s">
        <v>137</v>
      </c>
      <c r="O7" s="179" t="s">
        <v>138</v>
      </c>
      <c r="P7" s="179" t="s">
        <v>139</v>
      </c>
      <c r="Q7" s="179" t="s">
        <v>140</v>
      </c>
      <c r="R7" s="179" t="s">
        <v>141</v>
      </c>
      <c r="S7" s="179" t="s">
        <v>142</v>
      </c>
      <c r="T7" s="179" t="s">
        <v>143</v>
      </c>
      <c r="U7" s="160" t="s">
        <v>144</v>
      </c>
    </row>
    <row r="8" spans="1:31" ht="12.75">
      <c r="A8" s="180" t="s">
        <v>145</v>
      </c>
      <c r="B8" s="181" t="s">
        <v>58</v>
      </c>
      <c r="C8" s="182" t="s">
        <v>59</v>
      </c>
      <c r="D8" s="183"/>
      <c r="E8" s="184"/>
      <c r="F8" s="185"/>
      <c r="G8" s="185">
        <f>SUMIF(AE9:AE28,"&lt;&gt;NOR",G9:G28)</f>
        <v>0</v>
      </c>
      <c r="H8" s="185"/>
      <c r="I8" s="185">
        <f>SUM(I9:I28)</f>
        <v>0</v>
      </c>
      <c r="J8" s="185"/>
      <c r="K8" s="185">
        <f>SUM(K9:K28)</f>
        <v>0</v>
      </c>
      <c r="L8" s="185"/>
      <c r="M8" s="185">
        <f>SUM(M9:M28)</f>
        <v>0</v>
      </c>
      <c r="N8" s="159"/>
      <c r="O8" s="159">
        <f>SUM(O9:O28)</f>
        <v>9.018</v>
      </c>
      <c r="P8" s="159"/>
      <c r="Q8" s="159">
        <f>SUM(Q9:Q28)</f>
        <v>0</v>
      </c>
      <c r="R8" s="159"/>
      <c r="S8" s="159"/>
      <c r="T8" s="180"/>
      <c r="U8" s="159">
        <f>SUM(U9:U28)</f>
        <v>273.2</v>
      </c>
      <c r="AE8" t="s">
        <v>146</v>
      </c>
    </row>
    <row r="9" spans="1:60" ht="12.75" outlineLevel="1">
      <c r="A9" s="155">
        <v>1</v>
      </c>
      <c r="B9" s="161" t="s">
        <v>147</v>
      </c>
      <c r="C9" s="198" t="s">
        <v>148</v>
      </c>
      <c r="D9" s="163" t="s">
        <v>149</v>
      </c>
      <c r="E9" s="171">
        <v>49.95375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15</v>
      </c>
      <c r="M9" s="176">
        <f>G9*(1+L9/100)</f>
        <v>0</v>
      </c>
      <c r="N9" s="164">
        <v>0</v>
      </c>
      <c r="O9" s="164">
        <f>ROUND(E9*N9,5)</f>
        <v>0</v>
      </c>
      <c r="P9" s="164">
        <v>0</v>
      </c>
      <c r="Q9" s="164">
        <f>ROUND(E9*P9,5)</f>
        <v>0</v>
      </c>
      <c r="R9" s="164"/>
      <c r="S9" s="164"/>
      <c r="T9" s="165">
        <v>0.09</v>
      </c>
      <c r="U9" s="164">
        <f>ROUND(E9*T9,2)</f>
        <v>4.5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150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ht="12.75" outlineLevel="1">
      <c r="A10" s="155"/>
      <c r="B10" s="161"/>
      <c r="C10" s="199" t="s">
        <v>151</v>
      </c>
      <c r="D10" s="166"/>
      <c r="E10" s="172">
        <v>49.95375</v>
      </c>
      <c r="F10" s="176"/>
      <c r="G10" s="176"/>
      <c r="H10" s="176"/>
      <c r="I10" s="176"/>
      <c r="J10" s="176"/>
      <c r="K10" s="176"/>
      <c r="L10" s="176"/>
      <c r="M10" s="176"/>
      <c r="N10" s="164"/>
      <c r="O10" s="164"/>
      <c r="P10" s="164"/>
      <c r="Q10" s="164"/>
      <c r="R10" s="164"/>
      <c r="S10" s="164"/>
      <c r="T10" s="165"/>
      <c r="U10" s="164"/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152</v>
      </c>
      <c r="AF10" s="154">
        <v>0</v>
      </c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ht="12.75" outlineLevel="1">
      <c r="A11" s="155">
        <v>2</v>
      </c>
      <c r="B11" s="161" t="s">
        <v>153</v>
      </c>
      <c r="C11" s="198" t="s">
        <v>154</v>
      </c>
      <c r="D11" s="163" t="s">
        <v>149</v>
      </c>
      <c r="E11" s="171">
        <v>43.567875</v>
      </c>
      <c r="F11" s="175"/>
      <c r="G11" s="176">
        <f>ROUND(E11*F11,2)</f>
        <v>0</v>
      </c>
      <c r="H11" s="175"/>
      <c r="I11" s="176">
        <f>ROUND(E11*H11,2)</f>
        <v>0</v>
      </c>
      <c r="J11" s="175"/>
      <c r="K11" s="176">
        <f>ROUND(E11*J11,2)</f>
        <v>0</v>
      </c>
      <c r="L11" s="176">
        <v>15</v>
      </c>
      <c r="M11" s="176">
        <f>G11*(1+L11/100)</f>
        <v>0</v>
      </c>
      <c r="N11" s="164">
        <v>0</v>
      </c>
      <c r="O11" s="164">
        <f>ROUND(E11*N11,5)</f>
        <v>0</v>
      </c>
      <c r="P11" s="164">
        <v>0</v>
      </c>
      <c r="Q11" s="164">
        <f>ROUND(E11*P11,5)</f>
        <v>0</v>
      </c>
      <c r="R11" s="164"/>
      <c r="S11" s="164"/>
      <c r="T11" s="165">
        <v>2.32</v>
      </c>
      <c r="U11" s="164">
        <f>ROUND(E11*T11,2)</f>
        <v>101.08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 t="s">
        <v>150</v>
      </c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ht="33.75" outlineLevel="1">
      <c r="A12" s="155"/>
      <c r="B12" s="161"/>
      <c r="C12" s="199" t="s">
        <v>155</v>
      </c>
      <c r="D12" s="166"/>
      <c r="E12" s="172">
        <v>39.99375</v>
      </c>
      <c r="F12" s="176"/>
      <c r="G12" s="176"/>
      <c r="H12" s="176"/>
      <c r="I12" s="176"/>
      <c r="J12" s="176"/>
      <c r="K12" s="176"/>
      <c r="L12" s="176"/>
      <c r="M12" s="176"/>
      <c r="N12" s="164"/>
      <c r="O12" s="164"/>
      <c r="P12" s="164"/>
      <c r="Q12" s="164"/>
      <c r="R12" s="164"/>
      <c r="S12" s="164"/>
      <c r="T12" s="165"/>
      <c r="U12" s="164"/>
      <c r="V12" s="154"/>
      <c r="W12" s="154"/>
      <c r="X12" s="154"/>
      <c r="Y12" s="154"/>
      <c r="Z12" s="154"/>
      <c r="AA12" s="154"/>
      <c r="AB12" s="154"/>
      <c r="AC12" s="154"/>
      <c r="AD12" s="154"/>
      <c r="AE12" s="154" t="s">
        <v>152</v>
      </c>
      <c r="AF12" s="154">
        <v>0</v>
      </c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ht="12.75" outlineLevel="1">
      <c r="A13" s="155"/>
      <c r="B13" s="161"/>
      <c r="C13" s="199" t="s">
        <v>156</v>
      </c>
      <c r="D13" s="166"/>
      <c r="E13" s="172">
        <v>8.415</v>
      </c>
      <c r="F13" s="176"/>
      <c r="G13" s="176"/>
      <c r="H13" s="176"/>
      <c r="I13" s="176"/>
      <c r="J13" s="176"/>
      <c r="K13" s="176"/>
      <c r="L13" s="176"/>
      <c r="M13" s="176"/>
      <c r="N13" s="164"/>
      <c r="O13" s="164"/>
      <c r="P13" s="164"/>
      <c r="Q13" s="164"/>
      <c r="R13" s="164"/>
      <c r="S13" s="164"/>
      <c r="T13" s="165"/>
      <c r="U13" s="164"/>
      <c r="V13" s="154"/>
      <c r="W13" s="154"/>
      <c r="X13" s="154"/>
      <c r="Y13" s="154"/>
      <c r="Z13" s="154"/>
      <c r="AA13" s="154"/>
      <c r="AB13" s="154"/>
      <c r="AC13" s="154"/>
      <c r="AD13" s="154"/>
      <c r="AE13" s="154" t="s">
        <v>152</v>
      </c>
      <c r="AF13" s="154">
        <v>0</v>
      </c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ht="12.75" outlineLevel="1">
      <c r="A14" s="155"/>
      <c r="B14" s="161"/>
      <c r="C14" s="199" t="s">
        <v>157</v>
      </c>
      <c r="D14" s="166"/>
      <c r="E14" s="172">
        <v>-4.840875</v>
      </c>
      <c r="F14" s="176"/>
      <c r="G14" s="176"/>
      <c r="H14" s="176"/>
      <c r="I14" s="176"/>
      <c r="J14" s="176"/>
      <c r="K14" s="176"/>
      <c r="L14" s="176"/>
      <c r="M14" s="176"/>
      <c r="N14" s="164"/>
      <c r="O14" s="164"/>
      <c r="P14" s="164"/>
      <c r="Q14" s="164"/>
      <c r="R14" s="164"/>
      <c r="S14" s="164"/>
      <c r="T14" s="165"/>
      <c r="U14" s="164"/>
      <c r="V14" s="154"/>
      <c r="W14" s="154"/>
      <c r="X14" s="154"/>
      <c r="Y14" s="154"/>
      <c r="Z14" s="154"/>
      <c r="AA14" s="154"/>
      <c r="AB14" s="154"/>
      <c r="AC14" s="154"/>
      <c r="AD14" s="154"/>
      <c r="AE14" s="154" t="s">
        <v>152</v>
      </c>
      <c r="AF14" s="154">
        <v>0</v>
      </c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</row>
    <row r="15" spans="1:60" ht="12.75" outlineLevel="1">
      <c r="A15" s="155">
        <v>3</v>
      </c>
      <c r="B15" s="161" t="s">
        <v>158</v>
      </c>
      <c r="C15" s="198" t="s">
        <v>159</v>
      </c>
      <c r="D15" s="163" t="s">
        <v>149</v>
      </c>
      <c r="E15" s="171">
        <v>43.56788</v>
      </c>
      <c r="F15" s="175"/>
      <c r="G15" s="176">
        <f>ROUND(E15*F15,2)</f>
        <v>0</v>
      </c>
      <c r="H15" s="175"/>
      <c r="I15" s="176">
        <f>ROUND(E15*H15,2)</f>
        <v>0</v>
      </c>
      <c r="J15" s="175"/>
      <c r="K15" s="176">
        <f>ROUND(E15*J15,2)</f>
        <v>0</v>
      </c>
      <c r="L15" s="176">
        <v>15</v>
      </c>
      <c r="M15" s="176">
        <f>G15*(1+L15/100)</f>
        <v>0</v>
      </c>
      <c r="N15" s="164">
        <v>0</v>
      </c>
      <c r="O15" s="164">
        <f>ROUND(E15*N15,5)</f>
        <v>0</v>
      </c>
      <c r="P15" s="164">
        <v>0</v>
      </c>
      <c r="Q15" s="164">
        <f>ROUND(E15*P15,5)</f>
        <v>0</v>
      </c>
      <c r="R15" s="164"/>
      <c r="S15" s="164"/>
      <c r="T15" s="165">
        <v>0.65</v>
      </c>
      <c r="U15" s="164">
        <f>ROUND(E15*T15,2)</f>
        <v>28.32</v>
      </c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150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ht="12.75" outlineLevel="1">
      <c r="A16" s="155">
        <v>4</v>
      </c>
      <c r="B16" s="161" t="s">
        <v>160</v>
      </c>
      <c r="C16" s="198" t="s">
        <v>161</v>
      </c>
      <c r="D16" s="163" t="s">
        <v>149</v>
      </c>
      <c r="E16" s="171">
        <v>4.840875</v>
      </c>
      <c r="F16" s="175"/>
      <c r="G16" s="176">
        <f>ROUND(E16*F16,2)</f>
        <v>0</v>
      </c>
      <c r="H16" s="175"/>
      <c r="I16" s="176">
        <f>ROUND(E16*H16,2)</f>
        <v>0</v>
      </c>
      <c r="J16" s="175"/>
      <c r="K16" s="176">
        <f>ROUND(E16*J16,2)</f>
        <v>0</v>
      </c>
      <c r="L16" s="176">
        <v>15</v>
      </c>
      <c r="M16" s="176">
        <f>G16*(1+L16/100)</f>
        <v>0</v>
      </c>
      <c r="N16" s="164">
        <v>0</v>
      </c>
      <c r="O16" s="164">
        <f>ROUND(E16*N16,5)</f>
        <v>0</v>
      </c>
      <c r="P16" s="164">
        <v>0</v>
      </c>
      <c r="Q16" s="164">
        <f>ROUND(E16*P16,5)</f>
        <v>0</v>
      </c>
      <c r="R16" s="164"/>
      <c r="S16" s="164"/>
      <c r="T16" s="165">
        <v>3.53</v>
      </c>
      <c r="U16" s="164">
        <f>ROUND(E16*T16,2)</f>
        <v>17.09</v>
      </c>
      <c r="V16" s="154"/>
      <c r="W16" s="154"/>
      <c r="X16" s="154"/>
      <c r="Y16" s="154"/>
      <c r="Z16" s="154"/>
      <c r="AA16" s="154"/>
      <c r="AB16" s="154"/>
      <c r="AC16" s="154"/>
      <c r="AD16" s="154"/>
      <c r="AE16" s="154" t="s">
        <v>150</v>
      </c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ht="22.5" outlineLevel="1">
      <c r="A17" s="155"/>
      <c r="B17" s="161"/>
      <c r="C17" s="199" t="s">
        <v>162</v>
      </c>
      <c r="D17" s="166"/>
      <c r="E17" s="172">
        <v>4.840875</v>
      </c>
      <c r="F17" s="176"/>
      <c r="G17" s="176"/>
      <c r="H17" s="176"/>
      <c r="I17" s="176"/>
      <c r="J17" s="176"/>
      <c r="K17" s="176"/>
      <c r="L17" s="176"/>
      <c r="M17" s="176"/>
      <c r="N17" s="164"/>
      <c r="O17" s="164"/>
      <c r="P17" s="164"/>
      <c r="Q17" s="164"/>
      <c r="R17" s="164"/>
      <c r="S17" s="164"/>
      <c r="T17" s="165"/>
      <c r="U17" s="164"/>
      <c r="V17" s="154"/>
      <c r="W17" s="154"/>
      <c r="X17" s="154"/>
      <c r="Y17" s="154"/>
      <c r="Z17" s="154"/>
      <c r="AA17" s="154"/>
      <c r="AB17" s="154"/>
      <c r="AC17" s="154"/>
      <c r="AD17" s="154"/>
      <c r="AE17" s="154" t="s">
        <v>152</v>
      </c>
      <c r="AF17" s="154">
        <v>0</v>
      </c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ht="12.75" outlineLevel="1">
      <c r="A18" s="155">
        <v>5</v>
      </c>
      <c r="B18" s="161" t="s">
        <v>163</v>
      </c>
      <c r="C18" s="198" t="s">
        <v>164</v>
      </c>
      <c r="D18" s="163" t="s">
        <v>149</v>
      </c>
      <c r="E18" s="171">
        <v>98.3625</v>
      </c>
      <c r="F18" s="175"/>
      <c r="G18" s="176">
        <f>ROUND(E18*F18,2)</f>
        <v>0</v>
      </c>
      <c r="H18" s="175"/>
      <c r="I18" s="176">
        <f>ROUND(E18*H18,2)</f>
        <v>0</v>
      </c>
      <c r="J18" s="175"/>
      <c r="K18" s="176">
        <f>ROUND(E18*J18,2)</f>
        <v>0</v>
      </c>
      <c r="L18" s="176">
        <v>15</v>
      </c>
      <c r="M18" s="176">
        <f>G18*(1+L18/100)</f>
        <v>0</v>
      </c>
      <c r="N18" s="164">
        <v>0</v>
      </c>
      <c r="O18" s="164">
        <f>ROUND(E18*N18,5)</f>
        <v>0</v>
      </c>
      <c r="P18" s="164">
        <v>0</v>
      </c>
      <c r="Q18" s="164">
        <f>ROUND(E18*P18,5)</f>
        <v>0</v>
      </c>
      <c r="R18" s="164"/>
      <c r="S18" s="164"/>
      <c r="T18" s="165">
        <v>0.65</v>
      </c>
      <c r="U18" s="164">
        <f>ROUND(E18*T18,2)</f>
        <v>63.94</v>
      </c>
      <c r="V18" s="154"/>
      <c r="W18" s="154"/>
      <c r="X18" s="154"/>
      <c r="Y18" s="154"/>
      <c r="Z18" s="154"/>
      <c r="AA18" s="154"/>
      <c r="AB18" s="154"/>
      <c r="AC18" s="154"/>
      <c r="AD18" s="154"/>
      <c r="AE18" s="154" t="s">
        <v>150</v>
      </c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ht="12.75" outlineLevel="1">
      <c r="A19" s="155"/>
      <c r="B19" s="161"/>
      <c r="C19" s="199" t="s">
        <v>165</v>
      </c>
      <c r="D19" s="166"/>
      <c r="E19" s="172">
        <v>98.3625</v>
      </c>
      <c r="F19" s="176"/>
      <c r="G19" s="176"/>
      <c r="H19" s="176"/>
      <c r="I19" s="176"/>
      <c r="J19" s="176"/>
      <c r="K19" s="176"/>
      <c r="L19" s="176"/>
      <c r="M19" s="176"/>
      <c r="N19" s="164"/>
      <c r="O19" s="164"/>
      <c r="P19" s="164"/>
      <c r="Q19" s="164"/>
      <c r="R19" s="164"/>
      <c r="S19" s="164"/>
      <c r="T19" s="165"/>
      <c r="U19" s="164"/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152</v>
      </c>
      <c r="AF19" s="154">
        <v>0</v>
      </c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ht="12.75" outlineLevel="1">
      <c r="A20" s="155">
        <v>6</v>
      </c>
      <c r="B20" s="161" t="s">
        <v>166</v>
      </c>
      <c r="C20" s="198" t="s">
        <v>167</v>
      </c>
      <c r="D20" s="163" t="s">
        <v>149</v>
      </c>
      <c r="E20" s="171">
        <v>146.77125</v>
      </c>
      <c r="F20" s="175"/>
      <c r="G20" s="176">
        <f>ROUND(E20*F20,2)</f>
        <v>0</v>
      </c>
      <c r="H20" s="175"/>
      <c r="I20" s="176">
        <f>ROUND(E20*H20,2)</f>
        <v>0</v>
      </c>
      <c r="J20" s="175"/>
      <c r="K20" s="176">
        <f>ROUND(E20*J20,2)</f>
        <v>0</v>
      </c>
      <c r="L20" s="176">
        <v>15</v>
      </c>
      <c r="M20" s="176">
        <f>G20*(1+L20/100)</f>
        <v>0</v>
      </c>
      <c r="N20" s="164">
        <v>0</v>
      </c>
      <c r="O20" s="164">
        <f>ROUND(E20*N20,5)</f>
        <v>0</v>
      </c>
      <c r="P20" s="164">
        <v>0</v>
      </c>
      <c r="Q20" s="164">
        <f>ROUND(E20*P20,5)</f>
        <v>0</v>
      </c>
      <c r="R20" s="164"/>
      <c r="S20" s="164"/>
      <c r="T20" s="165">
        <v>0.074</v>
      </c>
      <c r="U20" s="164">
        <f>ROUND(E20*T20,2)</f>
        <v>10.86</v>
      </c>
      <c r="V20" s="154"/>
      <c r="W20" s="154"/>
      <c r="X20" s="154"/>
      <c r="Y20" s="154"/>
      <c r="Z20" s="154"/>
      <c r="AA20" s="154"/>
      <c r="AB20" s="154"/>
      <c r="AC20" s="154"/>
      <c r="AD20" s="154"/>
      <c r="AE20" s="154" t="s">
        <v>150</v>
      </c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ht="12.75" outlineLevel="1">
      <c r="A21" s="155"/>
      <c r="B21" s="161"/>
      <c r="C21" s="199" t="s">
        <v>168</v>
      </c>
      <c r="D21" s="166"/>
      <c r="E21" s="172">
        <v>48.40875</v>
      </c>
      <c r="F21" s="176"/>
      <c r="G21" s="176"/>
      <c r="H21" s="176"/>
      <c r="I21" s="176"/>
      <c r="J21" s="176"/>
      <c r="K21" s="176"/>
      <c r="L21" s="176"/>
      <c r="M21" s="176"/>
      <c r="N21" s="164"/>
      <c r="O21" s="164"/>
      <c r="P21" s="164"/>
      <c r="Q21" s="164"/>
      <c r="R21" s="164"/>
      <c r="S21" s="164"/>
      <c r="T21" s="165"/>
      <c r="U21" s="164"/>
      <c r="V21" s="154"/>
      <c r="W21" s="154"/>
      <c r="X21" s="154"/>
      <c r="Y21" s="154"/>
      <c r="Z21" s="154"/>
      <c r="AA21" s="154"/>
      <c r="AB21" s="154"/>
      <c r="AC21" s="154"/>
      <c r="AD21" s="154"/>
      <c r="AE21" s="154" t="s">
        <v>152</v>
      </c>
      <c r="AF21" s="154">
        <v>0</v>
      </c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ht="12.75" outlineLevel="1">
      <c r="A22" s="155"/>
      <c r="B22" s="161"/>
      <c r="C22" s="199" t="s">
        <v>169</v>
      </c>
      <c r="D22" s="166"/>
      <c r="E22" s="172">
        <v>98.3625</v>
      </c>
      <c r="F22" s="176"/>
      <c r="G22" s="176"/>
      <c r="H22" s="176"/>
      <c r="I22" s="176"/>
      <c r="J22" s="176"/>
      <c r="K22" s="176"/>
      <c r="L22" s="176"/>
      <c r="M22" s="176"/>
      <c r="N22" s="164"/>
      <c r="O22" s="164"/>
      <c r="P22" s="164"/>
      <c r="Q22" s="164"/>
      <c r="R22" s="164"/>
      <c r="S22" s="164"/>
      <c r="T22" s="165"/>
      <c r="U22" s="164"/>
      <c r="V22" s="154"/>
      <c r="W22" s="154"/>
      <c r="X22" s="154"/>
      <c r="Y22" s="154"/>
      <c r="Z22" s="154"/>
      <c r="AA22" s="154"/>
      <c r="AB22" s="154"/>
      <c r="AC22" s="154"/>
      <c r="AD22" s="154"/>
      <c r="AE22" s="154" t="s">
        <v>152</v>
      </c>
      <c r="AF22" s="154">
        <v>0</v>
      </c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ht="12.75" outlineLevel="1">
      <c r="A23" s="155">
        <v>7</v>
      </c>
      <c r="B23" s="161" t="s">
        <v>170</v>
      </c>
      <c r="C23" s="198" t="s">
        <v>171</v>
      </c>
      <c r="D23" s="163" t="s">
        <v>149</v>
      </c>
      <c r="E23" s="171">
        <v>15.5</v>
      </c>
      <c r="F23" s="175"/>
      <c r="G23" s="176">
        <f>ROUND(E23*F23,2)</f>
        <v>0</v>
      </c>
      <c r="H23" s="175"/>
      <c r="I23" s="176">
        <f>ROUND(E23*H23,2)</f>
        <v>0</v>
      </c>
      <c r="J23" s="175"/>
      <c r="K23" s="176">
        <f>ROUND(E23*J23,2)</f>
        <v>0</v>
      </c>
      <c r="L23" s="176">
        <v>15</v>
      </c>
      <c r="M23" s="176">
        <f>G23*(1+L23/100)</f>
        <v>0</v>
      </c>
      <c r="N23" s="164">
        <v>0</v>
      </c>
      <c r="O23" s="164">
        <f>ROUND(E23*N23,5)</f>
        <v>0</v>
      </c>
      <c r="P23" s="164">
        <v>0</v>
      </c>
      <c r="Q23" s="164">
        <f>ROUND(E23*P23,5)</f>
        <v>0</v>
      </c>
      <c r="R23" s="164"/>
      <c r="S23" s="164"/>
      <c r="T23" s="165">
        <v>0.276</v>
      </c>
      <c r="U23" s="164">
        <f>ROUND(E23*T23,2)</f>
        <v>4.28</v>
      </c>
      <c r="V23" s="154"/>
      <c r="W23" s="154"/>
      <c r="X23" s="154"/>
      <c r="Y23" s="154"/>
      <c r="Z23" s="154"/>
      <c r="AA23" s="154"/>
      <c r="AB23" s="154"/>
      <c r="AC23" s="154"/>
      <c r="AD23" s="154"/>
      <c r="AE23" s="154" t="s">
        <v>172</v>
      </c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ht="12.75" outlineLevel="1">
      <c r="A24" s="155"/>
      <c r="B24" s="161"/>
      <c r="C24" s="199" t="s">
        <v>173</v>
      </c>
      <c r="D24" s="166"/>
      <c r="E24" s="172">
        <v>15.5</v>
      </c>
      <c r="F24" s="176"/>
      <c r="G24" s="176"/>
      <c r="H24" s="176"/>
      <c r="I24" s="176"/>
      <c r="J24" s="176"/>
      <c r="K24" s="176"/>
      <c r="L24" s="176"/>
      <c r="M24" s="176"/>
      <c r="N24" s="164"/>
      <c r="O24" s="164"/>
      <c r="P24" s="164"/>
      <c r="Q24" s="164"/>
      <c r="R24" s="164"/>
      <c r="S24" s="164"/>
      <c r="T24" s="165"/>
      <c r="U24" s="164"/>
      <c r="V24" s="154"/>
      <c r="W24" s="154"/>
      <c r="X24" s="154"/>
      <c r="Y24" s="154"/>
      <c r="Z24" s="154"/>
      <c r="AA24" s="154"/>
      <c r="AB24" s="154"/>
      <c r="AC24" s="154"/>
      <c r="AD24" s="154"/>
      <c r="AE24" s="154" t="s">
        <v>152</v>
      </c>
      <c r="AF24" s="154">
        <v>0</v>
      </c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ht="12.75" outlineLevel="1">
      <c r="A25" s="155">
        <v>8</v>
      </c>
      <c r="B25" s="161" t="s">
        <v>174</v>
      </c>
      <c r="C25" s="198" t="s">
        <v>175</v>
      </c>
      <c r="D25" s="163" t="s">
        <v>149</v>
      </c>
      <c r="E25" s="171">
        <v>7.2</v>
      </c>
      <c r="F25" s="175"/>
      <c r="G25" s="176">
        <f>ROUND(E25*F25,2)</f>
        <v>0</v>
      </c>
      <c r="H25" s="175"/>
      <c r="I25" s="176">
        <f>ROUND(E25*H25,2)</f>
        <v>0</v>
      </c>
      <c r="J25" s="175"/>
      <c r="K25" s="176">
        <f>ROUND(E25*J25,2)</f>
        <v>0</v>
      </c>
      <c r="L25" s="176">
        <v>15</v>
      </c>
      <c r="M25" s="176">
        <f>G25*(1+L25/100)</f>
        <v>0</v>
      </c>
      <c r="N25" s="164">
        <v>0</v>
      </c>
      <c r="O25" s="164">
        <f>ROUND(E25*N25,5)</f>
        <v>0</v>
      </c>
      <c r="P25" s="164">
        <v>0</v>
      </c>
      <c r="Q25" s="164">
        <f>ROUND(E25*P25,5)</f>
        <v>0</v>
      </c>
      <c r="R25" s="164"/>
      <c r="S25" s="164"/>
      <c r="T25" s="165">
        <v>4.79</v>
      </c>
      <c r="U25" s="164">
        <f>ROUND(E25*T25,2)</f>
        <v>34.49</v>
      </c>
      <c r="V25" s="154"/>
      <c r="W25" s="154"/>
      <c r="X25" s="154"/>
      <c r="Y25" s="154"/>
      <c r="Z25" s="154"/>
      <c r="AA25" s="154"/>
      <c r="AB25" s="154"/>
      <c r="AC25" s="154"/>
      <c r="AD25" s="154"/>
      <c r="AE25" s="154" t="s">
        <v>172</v>
      </c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ht="12.75" outlineLevel="1">
      <c r="A26" s="155"/>
      <c r="B26" s="161"/>
      <c r="C26" s="199" t="s">
        <v>176</v>
      </c>
      <c r="D26" s="166"/>
      <c r="E26" s="172">
        <v>7.2</v>
      </c>
      <c r="F26" s="176"/>
      <c r="G26" s="176"/>
      <c r="H26" s="176"/>
      <c r="I26" s="176"/>
      <c r="J26" s="176"/>
      <c r="K26" s="176"/>
      <c r="L26" s="176"/>
      <c r="M26" s="176"/>
      <c r="N26" s="164"/>
      <c r="O26" s="164"/>
      <c r="P26" s="164"/>
      <c r="Q26" s="164"/>
      <c r="R26" s="164"/>
      <c r="S26" s="164"/>
      <c r="T26" s="165"/>
      <c r="U26" s="164"/>
      <c r="V26" s="154"/>
      <c r="W26" s="154"/>
      <c r="X26" s="154"/>
      <c r="Y26" s="154"/>
      <c r="Z26" s="154"/>
      <c r="AA26" s="154"/>
      <c r="AB26" s="154"/>
      <c r="AC26" s="154"/>
      <c r="AD26" s="154"/>
      <c r="AE26" s="154" t="s">
        <v>152</v>
      </c>
      <c r="AF26" s="154">
        <v>0</v>
      </c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ht="12.75" outlineLevel="1">
      <c r="A27" s="155">
        <v>9</v>
      </c>
      <c r="B27" s="161" t="s">
        <v>177</v>
      </c>
      <c r="C27" s="198" t="s">
        <v>178</v>
      </c>
      <c r="D27" s="163" t="s">
        <v>149</v>
      </c>
      <c r="E27" s="171">
        <v>5.4</v>
      </c>
      <c r="F27" s="175"/>
      <c r="G27" s="176">
        <f>ROUND(E27*F27,2)</f>
        <v>0</v>
      </c>
      <c r="H27" s="175"/>
      <c r="I27" s="176">
        <f>ROUND(E27*H27,2)</f>
        <v>0</v>
      </c>
      <c r="J27" s="175"/>
      <c r="K27" s="176">
        <f>ROUND(E27*J27,2)</f>
        <v>0</v>
      </c>
      <c r="L27" s="176">
        <v>15</v>
      </c>
      <c r="M27" s="176">
        <f>G27*(1+L27/100)</f>
        <v>0</v>
      </c>
      <c r="N27" s="164">
        <v>1.67</v>
      </c>
      <c r="O27" s="164">
        <f>ROUND(E27*N27,5)</f>
        <v>9.018</v>
      </c>
      <c r="P27" s="164">
        <v>0</v>
      </c>
      <c r="Q27" s="164">
        <f>ROUND(E27*P27,5)</f>
        <v>0</v>
      </c>
      <c r="R27" s="164"/>
      <c r="S27" s="164"/>
      <c r="T27" s="165">
        <v>1.6</v>
      </c>
      <c r="U27" s="164">
        <f>ROUND(E27*T27,2)</f>
        <v>8.64</v>
      </c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172</v>
      </c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ht="12.75" outlineLevel="1">
      <c r="A28" s="155"/>
      <c r="B28" s="161"/>
      <c r="C28" s="199" t="s">
        <v>179</v>
      </c>
      <c r="D28" s="166"/>
      <c r="E28" s="172">
        <v>5.4</v>
      </c>
      <c r="F28" s="176"/>
      <c r="G28" s="176"/>
      <c r="H28" s="176"/>
      <c r="I28" s="176"/>
      <c r="J28" s="176"/>
      <c r="K28" s="176"/>
      <c r="L28" s="176"/>
      <c r="M28" s="176"/>
      <c r="N28" s="164"/>
      <c r="O28" s="164"/>
      <c r="P28" s="164"/>
      <c r="Q28" s="164"/>
      <c r="R28" s="164"/>
      <c r="S28" s="164"/>
      <c r="T28" s="165"/>
      <c r="U28" s="164"/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152</v>
      </c>
      <c r="AF28" s="154">
        <v>0</v>
      </c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31" ht="12.75">
      <c r="A29" s="156" t="s">
        <v>145</v>
      </c>
      <c r="B29" s="162" t="s">
        <v>60</v>
      </c>
      <c r="C29" s="200" t="s">
        <v>61</v>
      </c>
      <c r="D29" s="167"/>
      <c r="E29" s="173"/>
      <c r="F29" s="177"/>
      <c r="G29" s="177">
        <f>SUMIF(AE30:AE55,"&lt;&gt;NOR",G30:G55)</f>
        <v>0</v>
      </c>
      <c r="H29" s="177"/>
      <c r="I29" s="177">
        <f>SUM(I30:I55)</f>
        <v>0</v>
      </c>
      <c r="J29" s="177"/>
      <c r="K29" s="177">
        <f>SUM(K30:K55)</f>
        <v>0</v>
      </c>
      <c r="L29" s="177"/>
      <c r="M29" s="177">
        <f>SUM(M30:M55)</f>
        <v>0</v>
      </c>
      <c r="N29" s="168"/>
      <c r="O29" s="168">
        <f>SUM(O30:O55)</f>
        <v>255.07001000000002</v>
      </c>
      <c r="P29" s="168"/>
      <c r="Q29" s="168">
        <f>SUM(Q30:Q55)</f>
        <v>0</v>
      </c>
      <c r="R29" s="168"/>
      <c r="S29" s="168"/>
      <c r="T29" s="169"/>
      <c r="U29" s="168">
        <f>SUM(U30:U55)</f>
        <v>252.63000000000002</v>
      </c>
      <c r="AE29" t="s">
        <v>146</v>
      </c>
    </row>
    <row r="30" spans="1:60" ht="12.75" outlineLevel="1">
      <c r="A30" s="155">
        <v>10</v>
      </c>
      <c r="B30" s="161" t="s">
        <v>180</v>
      </c>
      <c r="C30" s="198" t="s">
        <v>181</v>
      </c>
      <c r="D30" s="163" t="s">
        <v>182</v>
      </c>
      <c r="E30" s="171">
        <v>146.115</v>
      </c>
      <c r="F30" s="175"/>
      <c r="G30" s="176">
        <f>ROUND(E30*F30,2)</f>
        <v>0</v>
      </c>
      <c r="H30" s="175"/>
      <c r="I30" s="176">
        <f>ROUND(E30*H30,2)</f>
        <v>0</v>
      </c>
      <c r="J30" s="175"/>
      <c r="K30" s="176">
        <f>ROUND(E30*J30,2)</f>
        <v>0</v>
      </c>
      <c r="L30" s="176">
        <v>15</v>
      </c>
      <c r="M30" s="176">
        <f>G30*(1+L30/100)</f>
        <v>0</v>
      </c>
      <c r="N30" s="164">
        <v>0</v>
      </c>
      <c r="O30" s="164">
        <f>ROUND(E30*N30,5)</f>
        <v>0</v>
      </c>
      <c r="P30" s="164">
        <v>0</v>
      </c>
      <c r="Q30" s="164">
        <f>ROUND(E30*P30,5)</f>
        <v>0</v>
      </c>
      <c r="R30" s="164"/>
      <c r="S30" s="164"/>
      <c r="T30" s="165">
        <v>0.01</v>
      </c>
      <c r="U30" s="164">
        <f>ROUND(E30*T30,2)</f>
        <v>1.46</v>
      </c>
      <c r="V30" s="154"/>
      <c r="W30" s="154"/>
      <c r="X30" s="154"/>
      <c r="Y30" s="154"/>
      <c r="Z30" s="154"/>
      <c r="AA30" s="154"/>
      <c r="AB30" s="154"/>
      <c r="AC30" s="154"/>
      <c r="AD30" s="154"/>
      <c r="AE30" s="154" t="s">
        <v>150</v>
      </c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60" ht="12.75" outlineLevel="1">
      <c r="A31" s="155"/>
      <c r="B31" s="161"/>
      <c r="C31" s="199" t="s">
        <v>183</v>
      </c>
      <c r="D31" s="166"/>
      <c r="E31" s="172">
        <v>146.115</v>
      </c>
      <c r="F31" s="176"/>
      <c r="G31" s="176"/>
      <c r="H31" s="176"/>
      <c r="I31" s="176"/>
      <c r="J31" s="176"/>
      <c r="K31" s="176"/>
      <c r="L31" s="176"/>
      <c r="M31" s="176"/>
      <c r="N31" s="164"/>
      <c r="O31" s="164"/>
      <c r="P31" s="164"/>
      <c r="Q31" s="164"/>
      <c r="R31" s="164"/>
      <c r="S31" s="164"/>
      <c r="T31" s="165"/>
      <c r="U31" s="164"/>
      <c r="V31" s="154"/>
      <c r="W31" s="154"/>
      <c r="X31" s="154"/>
      <c r="Y31" s="154"/>
      <c r="Z31" s="154"/>
      <c r="AA31" s="154"/>
      <c r="AB31" s="154"/>
      <c r="AC31" s="154"/>
      <c r="AD31" s="154"/>
      <c r="AE31" s="154" t="s">
        <v>152</v>
      </c>
      <c r="AF31" s="154">
        <v>0</v>
      </c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ht="12.75" outlineLevel="1">
      <c r="A32" s="155">
        <v>11</v>
      </c>
      <c r="B32" s="161" t="s">
        <v>184</v>
      </c>
      <c r="C32" s="198" t="s">
        <v>185</v>
      </c>
      <c r="D32" s="163" t="s">
        <v>149</v>
      </c>
      <c r="E32" s="171">
        <v>12.771</v>
      </c>
      <c r="F32" s="175"/>
      <c r="G32" s="176">
        <f>ROUND(E32*F32,2)</f>
        <v>0</v>
      </c>
      <c r="H32" s="175"/>
      <c r="I32" s="176">
        <f>ROUND(E32*H32,2)</f>
        <v>0</v>
      </c>
      <c r="J32" s="175"/>
      <c r="K32" s="176">
        <f>ROUND(E32*J32,2)</f>
        <v>0</v>
      </c>
      <c r="L32" s="176">
        <v>15</v>
      </c>
      <c r="M32" s="176">
        <f>G32*(1+L32/100)</f>
        <v>0</v>
      </c>
      <c r="N32" s="164">
        <v>2.525</v>
      </c>
      <c r="O32" s="164">
        <f>ROUND(E32*N32,5)</f>
        <v>32.24678</v>
      </c>
      <c r="P32" s="164">
        <v>0</v>
      </c>
      <c r="Q32" s="164">
        <f>ROUND(E32*P32,5)</f>
        <v>0</v>
      </c>
      <c r="R32" s="164"/>
      <c r="S32" s="164"/>
      <c r="T32" s="165">
        <v>0.477</v>
      </c>
      <c r="U32" s="164">
        <f>ROUND(E32*T32,2)</f>
        <v>6.09</v>
      </c>
      <c r="V32" s="154"/>
      <c r="W32" s="154"/>
      <c r="X32" s="154"/>
      <c r="Y32" s="154"/>
      <c r="Z32" s="154"/>
      <c r="AA32" s="154"/>
      <c r="AB32" s="154"/>
      <c r="AC32" s="154"/>
      <c r="AD32" s="154"/>
      <c r="AE32" s="154" t="s">
        <v>150</v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ht="12.75" outlineLevel="1">
      <c r="A33" s="155"/>
      <c r="B33" s="161"/>
      <c r="C33" s="199" t="s">
        <v>186</v>
      </c>
      <c r="D33" s="166"/>
      <c r="E33" s="172">
        <v>12.771</v>
      </c>
      <c r="F33" s="176"/>
      <c r="G33" s="176"/>
      <c r="H33" s="176"/>
      <c r="I33" s="176"/>
      <c r="J33" s="176"/>
      <c r="K33" s="176"/>
      <c r="L33" s="176"/>
      <c r="M33" s="176"/>
      <c r="N33" s="164"/>
      <c r="O33" s="164"/>
      <c r="P33" s="164"/>
      <c r="Q33" s="164"/>
      <c r="R33" s="164"/>
      <c r="S33" s="164"/>
      <c r="T33" s="165"/>
      <c r="U33" s="164"/>
      <c r="V33" s="154"/>
      <c r="W33" s="154"/>
      <c r="X33" s="154"/>
      <c r="Y33" s="154"/>
      <c r="Z33" s="154"/>
      <c r="AA33" s="154"/>
      <c r="AB33" s="154"/>
      <c r="AC33" s="154"/>
      <c r="AD33" s="154"/>
      <c r="AE33" s="154" t="s">
        <v>152</v>
      </c>
      <c r="AF33" s="154">
        <v>0</v>
      </c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ht="12.75" outlineLevel="1">
      <c r="A34" s="155">
        <v>12</v>
      </c>
      <c r="B34" s="161" t="s">
        <v>187</v>
      </c>
      <c r="C34" s="198" t="s">
        <v>188</v>
      </c>
      <c r="D34" s="163" t="s">
        <v>189</v>
      </c>
      <c r="E34" s="171">
        <v>1.35705</v>
      </c>
      <c r="F34" s="175"/>
      <c r="G34" s="176">
        <f>ROUND(E34*F34,2)</f>
        <v>0</v>
      </c>
      <c r="H34" s="175"/>
      <c r="I34" s="176">
        <f>ROUND(E34*H34,2)</f>
        <v>0</v>
      </c>
      <c r="J34" s="175"/>
      <c r="K34" s="176">
        <f>ROUND(E34*J34,2)</f>
        <v>0</v>
      </c>
      <c r="L34" s="176">
        <v>15</v>
      </c>
      <c r="M34" s="176">
        <f>G34*(1+L34/100)</f>
        <v>0</v>
      </c>
      <c r="N34" s="164">
        <v>1.02116</v>
      </c>
      <c r="O34" s="164">
        <f>ROUND(E34*N34,5)</f>
        <v>1.38577</v>
      </c>
      <c r="P34" s="164">
        <v>0</v>
      </c>
      <c r="Q34" s="164">
        <f>ROUND(E34*P34,5)</f>
        <v>0</v>
      </c>
      <c r="R34" s="164"/>
      <c r="S34" s="164"/>
      <c r="T34" s="165">
        <v>23.531</v>
      </c>
      <c r="U34" s="164">
        <f>ROUND(E34*T34,2)</f>
        <v>31.93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 t="s">
        <v>150</v>
      </c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ht="12.75" outlineLevel="1">
      <c r="A35" s="155"/>
      <c r="B35" s="161"/>
      <c r="C35" s="199" t="s">
        <v>190</v>
      </c>
      <c r="D35" s="166"/>
      <c r="E35" s="172">
        <v>1.35705</v>
      </c>
      <c r="F35" s="176"/>
      <c r="G35" s="176"/>
      <c r="H35" s="176"/>
      <c r="I35" s="176"/>
      <c r="J35" s="176"/>
      <c r="K35" s="176"/>
      <c r="L35" s="176"/>
      <c r="M35" s="176"/>
      <c r="N35" s="164"/>
      <c r="O35" s="164"/>
      <c r="P35" s="164"/>
      <c r="Q35" s="164"/>
      <c r="R35" s="164"/>
      <c r="S35" s="164"/>
      <c r="T35" s="165"/>
      <c r="U35" s="164"/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152</v>
      </c>
      <c r="AF35" s="154">
        <v>0</v>
      </c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ht="22.5" outlineLevel="1">
      <c r="A36" s="155">
        <v>13</v>
      </c>
      <c r="B36" s="161" t="s">
        <v>191</v>
      </c>
      <c r="C36" s="198" t="s">
        <v>192</v>
      </c>
      <c r="D36" s="163" t="s">
        <v>182</v>
      </c>
      <c r="E36" s="171">
        <v>47.9</v>
      </c>
      <c r="F36" s="175"/>
      <c r="G36" s="176">
        <f>ROUND(E36*F36,2)</f>
        <v>0</v>
      </c>
      <c r="H36" s="175"/>
      <c r="I36" s="176">
        <f>ROUND(E36*H36,2)</f>
        <v>0</v>
      </c>
      <c r="J36" s="175"/>
      <c r="K36" s="176">
        <f>ROUND(E36*J36,2)</f>
        <v>0</v>
      </c>
      <c r="L36" s="176">
        <v>15</v>
      </c>
      <c r="M36" s="176">
        <f>G36*(1+L36/100)</f>
        <v>0</v>
      </c>
      <c r="N36" s="164">
        <v>0.75125</v>
      </c>
      <c r="O36" s="164">
        <f>ROUND(E36*N36,5)</f>
        <v>35.98488</v>
      </c>
      <c r="P36" s="164">
        <v>0</v>
      </c>
      <c r="Q36" s="164">
        <f>ROUND(E36*P36,5)</f>
        <v>0</v>
      </c>
      <c r="R36" s="164"/>
      <c r="S36" s="164"/>
      <c r="T36" s="165">
        <v>0.934</v>
      </c>
      <c r="U36" s="164">
        <f>ROUND(E36*T36,2)</f>
        <v>44.74</v>
      </c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150</v>
      </c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ht="12.75" outlineLevel="1">
      <c r="A37" s="155"/>
      <c r="B37" s="161"/>
      <c r="C37" s="199" t="s">
        <v>193</v>
      </c>
      <c r="D37" s="166"/>
      <c r="E37" s="172">
        <v>47.9</v>
      </c>
      <c r="F37" s="176"/>
      <c r="G37" s="176"/>
      <c r="H37" s="176"/>
      <c r="I37" s="176"/>
      <c r="J37" s="176"/>
      <c r="K37" s="176"/>
      <c r="L37" s="176"/>
      <c r="M37" s="176"/>
      <c r="N37" s="164"/>
      <c r="O37" s="164"/>
      <c r="P37" s="164"/>
      <c r="Q37" s="164"/>
      <c r="R37" s="164"/>
      <c r="S37" s="164"/>
      <c r="T37" s="165"/>
      <c r="U37" s="164"/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152</v>
      </c>
      <c r="AF37" s="154">
        <v>0</v>
      </c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60" ht="12.75" outlineLevel="1">
      <c r="A38" s="155">
        <v>14</v>
      </c>
      <c r="B38" s="161" t="s">
        <v>194</v>
      </c>
      <c r="C38" s="198" t="s">
        <v>195</v>
      </c>
      <c r="D38" s="163" t="s">
        <v>182</v>
      </c>
      <c r="E38" s="171">
        <v>49.238</v>
      </c>
      <c r="F38" s="175"/>
      <c r="G38" s="176">
        <f>ROUND(E38*F38,2)</f>
        <v>0</v>
      </c>
      <c r="H38" s="175"/>
      <c r="I38" s="176">
        <f>ROUND(E38*H38,2)</f>
        <v>0</v>
      </c>
      <c r="J38" s="175"/>
      <c r="K38" s="176">
        <f>ROUND(E38*J38,2)</f>
        <v>0</v>
      </c>
      <c r="L38" s="176">
        <v>15</v>
      </c>
      <c r="M38" s="176">
        <f>G38*(1+L38/100)</f>
        <v>0</v>
      </c>
      <c r="N38" s="164">
        <v>0.003</v>
      </c>
      <c r="O38" s="164">
        <f>ROUND(E38*N38,5)</f>
        <v>0.14771</v>
      </c>
      <c r="P38" s="164">
        <v>0</v>
      </c>
      <c r="Q38" s="164">
        <f>ROUND(E38*P38,5)</f>
        <v>0</v>
      </c>
      <c r="R38" s="164"/>
      <c r="S38" s="164"/>
      <c r="T38" s="165">
        <v>0.212</v>
      </c>
      <c r="U38" s="164">
        <f>ROUND(E38*T38,2)</f>
        <v>10.44</v>
      </c>
      <c r="V38" s="154"/>
      <c r="W38" s="154"/>
      <c r="X38" s="154"/>
      <c r="Y38" s="154"/>
      <c r="Z38" s="154"/>
      <c r="AA38" s="154"/>
      <c r="AB38" s="154"/>
      <c r="AC38" s="154"/>
      <c r="AD38" s="154"/>
      <c r="AE38" s="154" t="s">
        <v>150</v>
      </c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</row>
    <row r="39" spans="1:60" ht="12.75" outlineLevel="1">
      <c r="A39" s="155"/>
      <c r="B39" s="161"/>
      <c r="C39" s="199" t="s">
        <v>196</v>
      </c>
      <c r="D39" s="166"/>
      <c r="E39" s="172">
        <v>49.238</v>
      </c>
      <c r="F39" s="176"/>
      <c r="G39" s="176"/>
      <c r="H39" s="176"/>
      <c r="I39" s="176"/>
      <c r="J39" s="176"/>
      <c r="K39" s="176"/>
      <c r="L39" s="176"/>
      <c r="M39" s="176"/>
      <c r="N39" s="164"/>
      <c r="O39" s="164"/>
      <c r="P39" s="164"/>
      <c r="Q39" s="164"/>
      <c r="R39" s="164"/>
      <c r="S39" s="164"/>
      <c r="T39" s="165"/>
      <c r="U39" s="164"/>
      <c r="V39" s="154"/>
      <c r="W39" s="154"/>
      <c r="X39" s="154"/>
      <c r="Y39" s="154"/>
      <c r="Z39" s="154"/>
      <c r="AA39" s="154"/>
      <c r="AB39" s="154"/>
      <c r="AC39" s="154"/>
      <c r="AD39" s="154"/>
      <c r="AE39" s="154" t="s">
        <v>152</v>
      </c>
      <c r="AF39" s="154">
        <v>0</v>
      </c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</row>
    <row r="40" spans="1:60" ht="22.5" outlineLevel="1">
      <c r="A40" s="155">
        <v>15</v>
      </c>
      <c r="B40" s="161" t="s">
        <v>197</v>
      </c>
      <c r="C40" s="198" t="s">
        <v>198</v>
      </c>
      <c r="D40" s="163" t="s">
        <v>182</v>
      </c>
      <c r="E40" s="171">
        <v>56.6237</v>
      </c>
      <c r="F40" s="175"/>
      <c r="G40" s="176">
        <f>ROUND(E40*F40,2)</f>
        <v>0</v>
      </c>
      <c r="H40" s="175"/>
      <c r="I40" s="176">
        <f>ROUND(E40*H40,2)</f>
        <v>0</v>
      </c>
      <c r="J40" s="175"/>
      <c r="K40" s="176">
        <f>ROUND(E40*J40,2)</f>
        <v>0</v>
      </c>
      <c r="L40" s="176">
        <v>15</v>
      </c>
      <c r="M40" s="176">
        <f>G40*(1+L40/100)</f>
        <v>0</v>
      </c>
      <c r="N40" s="164">
        <v>0.00198</v>
      </c>
      <c r="O40" s="164">
        <f>ROUND(E40*N40,5)</f>
        <v>0.11211</v>
      </c>
      <c r="P40" s="164">
        <v>0</v>
      </c>
      <c r="Q40" s="164">
        <f>ROUND(E40*P40,5)</f>
        <v>0</v>
      </c>
      <c r="R40" s="164"/>
      <c r="S40" s="164"/>
      <c r="T40" s="165">
        <v>0</v>
      </c>
      <c r="U40" s="164">
        <f>ROUND(E40*T40,2)</f>
        <v>0</v>
      </c>
      <c r="V40" s="154"/>
      <c r="W40" s="154"/>
      <c r="X40" s="154"/>
      <c r="Y40" s="154"/>
      <c r="Z40" s="154"/>
      <c r="AA40" s="154"/>
      <c r="AB40" s="154"/>
      <c r="AC40" s="154"/>
      <c r="AD40" s="154"/>
      <c r="AE40" s="154" t="s">
        <v>199</v>
      </c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</row>
    <row r="41" spans="1:60" ht="12.75" outlineLevel="1">
      <c r="A41" s="155"/>
      <c r="B41" s="161"/>
      <c r="C41" s="199" t="s">
        <v>200</v>
      </c>
      <c r="D41" s="166"/>
      <c r="E41" s="172">
        <v>56.6237</v>
      </c>
      <c r="F41" s="176"/>
      <c r="G41" s="176"/>
      <c r="H41" s="176"/>
      <c r="I41" s="176"/>
      <c r="J41" s="176"/>
      <c r="K41" s="176"/>
      <c r="L41" s="176"/>
      <c r="M41" s="176"/>
      <c r="N41" s="164"/>
      <c r="O41" s="164"/>
      <c r="P41" s="164"/>
      <c r="Q41" s="164"/>
      <c r="R41" s="164"/>
      <c r="S41" s="164"/>
      <c r="T41" s="165"/>
      <c r="U41" s="164"/>
      <c r="V41" s="154"/>
      <c r="W41" s="154"/>
      <c r="X41" s="154"/>
      <c r="Y41" s="154"/>
      <c r="Z41" s="154"/>
      <c r="AA41" s="154"/>
      <c r="AB41" s="154"/>
      <c r="AC41" s="154"/>
      <c r="AD41" s="154"/>
      <c r="AE41" s="154" t="s">
        <v>152</v>
      </c>
      <c r="AF41" s="154">
        <v>0</v>
      </c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</row>
    <row r="42" spans="1:60" ht="12.75" outlineLevel="1">
      <c r="A42" s="155">
        <v>16</v>
      </c>
      <c r="B42" s="161" t="s">
        <v>201</v>
      </c>
      <c r="C42" s="198" t="s">
        <v>202</v>
      </c>
      <c r="D42" s="163" t="s">
        <v>149</v>
      </c>
      <c r="E42" s="171">
        <v>73.179</v>
      </c>
      <c r="F42" s="175"/>
      <c r="G42" s="176">
        <f>ROUND(E42*F42,2)</f>
        <v>0</v>
      </c>
      <c r="H42" s="175"/>
      <c r="I42" s="176">
        <f>ROUND(E42*H42,2)</f>
        <v>0</v>
      </c>
      <c r="J42" s="175"/>
      <c r="K42" s="176">
        <f>ROUND(E42*J42,2)</f>
        <v>0</v>
      </c>
      <c r="L42" s="176">
        <v>15</v>
      </c>
      <c r="M42" s="176">
        <f>G42*(1+L42/100)</f>
        <v>0</v>
      </c>
      <c r="N42" s="164">
        <v>1.93971</v>
      </c>
      <c r="O42" s="164">
        <f>ROUND(E42*N42,5)</f>
        <v>141.94604</v>
      </c>
      <c r="P42" s="164">
        <v>0</v>
      </c>
      <c r="Q42" s="164">
        <f>ROUND(E42*P42,5)</f>
        <v>0</v>
      </c>
      <c r="R42" s="164"/>
      <c r="S42" s="164"/>
      <c r="T42" s="165">
        <v>1.5605</v>
      </c>
      <c r="U42" s="164">
        <f>ROUND(E42*T42,2)</f>
        <v>114.2</v>
      </c>
      <c r="V42" s="154"/>
      <c r="W42" s="154"/>
      <c r="X42" s="154"/>
      <c r="Y42" s="154"/>
      <c r="Z42" s="154"/>
      <c r="AA42" s="154"/>
      <c r="AB42" s="154"/>
      <c r="AC42" s="154"/>
      <c r="AD42" s="154"/>
      <c r="AE42" s="154" t="s">
        <v>172</v>
      </c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</row>
    <row r="43" spans="1:60" ht="12.75" outlineLevel="1">
      <c r="A43" s="155"/>
      <c r="B43" s="161"/>
      <c r="C43" s="199" t="s">
        <v>203</v>
      </c>
      <c r="D43" s="166"/>
      <c r="E43" s="172">
        <v>73.179</v>
      </c>
      <c r="F43" s="176"/>
      <c r="G43" s="176"/>
      <c r="H43" s="176"/>
      <c r="I43" s="176"/>
      <c r="J43" s="176"/>
      <c r="K43" s="176"/>
      <c r="L43" s="176"/>
      <c r="M43" s="176"/>
      <c r="N43" s="164"/>
      <c r="O43" s="164"/>
      <c r="P43" s="164"/>
      <c r="Q43" s="164"/>
      <c r="R43" s="164"/>
      <c r="S43" s="164"/>
      <c r="T43" s="165"/>
      <c r="U43" s="164"/>
      <c r="V43" s="154"/>
      <c r="W43" s="154"/>
      <c r="X43" s="154"/>
      <c r="Y43" s="154"/>
      <c r="Z43" s="154"/>
      <c r="AA43" s="154"/>
      <c r="AB43" s="154"/>
      <c r="AC43" s="154"/>
      <c r="AD43" s="154"/>
      <c r="AE43" s="154" t="s">
        <v>152</v>
      </c>
      <c r="AF43" s="154">
        <v>0</v>
      </c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</row>
    <row r="44" spans="1:60" ht="12.75" outlineLevel="1">
      <c r="A44" s="155">
        <v>17</v>
      </c>
      <c r="B44" s="161" t="s">
        <v>204</v>
      </c>
      <c r="C44" s="198" t="s">
        <v>205</v>
      </c>
      <c r="D44" s="163" t="s">
        <v>182</v>
      </c>
      <c r="E44" s="171">
        <v>12.425</v>
      </c>
      <c r="F44" s="175"/>
      <c r="G44" s="176">
        <f>ROUND(E44*F44,2)</f>
        <v>0</v>
      </c>
      <c r="H44" s="175"/>
      <c r="I44" s="176">
        <f>ROUND(E44*H44,2)</f>
        <v>0</v>
      </c>
      <c r="J44" s="175"/>
      <c r="K44" s="176">
        <f>ROUND(E44*J44,2)</f>
        <v>0</v>
      </c>
      <c r="L44" s="176">
        <v>15</v>
      </c>
      <c r="M44" s="176">
        <f>G44*(1+L44/100)</f>
        <v>0</v>
      </c>
      <c r="N44" s="164">
        <v>0.03925</v>
      </c>
      <c r="O44" s="164">
        <f>ROUND(E44*N44,5)</f>
        <v>0.48768</v>
      </c>
      <c r="P44" s="164">
        <v>0</v>
      </c>
      <c r="Q44" s="164">
        <f>ROUND(E44*P44,5)</f>
        <v>0</v>
      </c>
      <c r="R44" s="164"/>
      <c r="S44" s="164"/>
      <c r="T44" s="165">
        <v>1.6</v>
      </c>
      <c r="U44" s="164">
        <f>ROUND(E44*T44,2)</f>
        <v>19.88</v>
      </c>
      <c r="V44" s="154"/>
      <c r="W44" s="154"/>
      <c r="X44" s="154"/>
      <c r="Y44" s="154"/>
      <c r="Z44" s="154"/>
      <c r="AA44" s="154"/>
      <c r="AB44" s="154"/>
      <c r="AC44" s="154"/>
      <c r="AD44" s="154"/>
      <c r="AE44" s="154" t="s">
        <v>150</v>
      </c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60" ht="12.75" outlineLevel="1">
      <c r="A45" s="155"/>
      <c r="B45" s="161"/>
      <c r="C45" s="199" t="s">
        <v>206</v>
      </c>
      <c r="D45" s="166"/>
      <c r="E45" s="172">
        <v>12.425</v>
      </c>
      <c r="F45" s="176"/>
      <c r="G45" s="176"/>
      <c r="H45" s="176"/>
      <c r="I45" s="176"/>
      <c r="J45" s="176"/>
      <c r="K45" s="176"/>
      <c r="L45" s="176"/>
      <c r="M45" s="176"/>
      <c r="N45" s="164"/>
      <c r="O45" s="164"/>
      <c r="P45" s="164"/>
      <c r="Q45" s="164"/>
      <c r="R45" s="164"/>
      <c r="S45" s="164"/>
      <c r="T45" s="165"/>
      <c r="U45" s="164"/>
      <c r="V45" s="154"/>
      <c r="W45" s="154"/>
      <c r="X45" s="154"/>
      <c r="Y45" s="154"/>
      <c r="Z45" s="154"/>
      <c r="AA45" s="154"/>
      <c r="AB45" s="154"/>
      <c r="AC45" s="154"/>
      <c r="AD45" s="154"/>
      <c r="AE45" s="154" t="s">
        <v>152</v>
      </c>
      <c r="AF45" s="154">
        <v>0</v>
      </c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</row>
    <row r="46" spans="1:60" ht="12.75" outlineLevel="1">
      <c r="A46" s="155">
        <v>18</v>
      </c>
      <c r="B46" s="161" t="s">
        <v>207</v>
      </c>
      <c r="C46" s="198" t="s">
        <v>208</v>
      </c>
      <c r="D46" s="163" t="s">
        <v>182</v>
      </c>
      <c r="E46" s="171">
        <v>12.425</v>
      </c>
      <c r="F46" s="175"/>
      <c r="G46" s="176">
        <f>ROUND(E46*F46,2)</f>
        <v>0</v>
      </c>
      <c r="H46" s="175"/>
      <c r="I46" s="176">
        <f>ROUND(E46*H46,2)</f>
        <v>0</v>
      </c>
      <c r="J46" s="175"/>
      <c r="K46" s="176">
        <f>ROUND(E46*J46,2)</f>
        <v>0</v>
      </c>
      <c r="L46" s="176">
        <v>15</v>
      </c>
      <c r="M46" s="176">
        <f>G46*(1+L46/100)</f>
        <v>0</v>
      </c>
      <c r="N46" s="164">
        <v>0</v>
      </c>
      <c r="O46" s="164">
        <f>ROUND(E46*N46,5)</f>
        <v>0</v>
      </c>
      <c r="P46" s="164">
        <v>0</v>
      </c>
      <c r="Q46" s="164">
        <f>ROUND(E46*P46,5)</f>
        <v>0</v>
      </c>
      <c r="R46" s="164"/>
      <c r="S46" s="164"/>
      <c r="T46" s="165">
        <v>0.32</v>
      </c>
      <c r="U46" s="164">
        <f>ROUND(E46*T46,2)</f>
        <v>3.98</v>
      </c>
      <c r="V46" s="154"/>
      <c r="W46" s="154"/>
      <c r="X46" s="154"/>
      <c r="Y46" s="154"/>
      <c r="Z46" s="154"/>
      <c r="AA46" s="154"/>
      <c r="AB46" s="154"/>
      <c r="AC46" s="154"/>
      <c r="AD46" s="154"/>
      <c r="AE46" s="154" t="s">
        <v>150</v>
      </c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 ht="12.75" outlineLevel="1">
      <c r="A47" s="155">
        <v>19</v>
      </c>
      <c r="B47" s="161" t="s">
        <v>209</v>
      </c>
      <c r="C47" s="198" t="s">
        <v>210</v>
      </c>
      <c r="D47" s="163" t="s">
        <v>149</v>
      </c>
      <c r="E47" s="171">
        <v>16.65</v>
      </c>
      <c r="F47" s="175"/>
      <c r="G47" s="176">
        <f>ROUND(E47*F47,2)</f>
        <v>0</v>
      </c>
      <c r="H47" s="175"/>
      <c r="I47" s="176">
        <f>ROUND(E47*H47,2)</f>
        <v>0</v>
      </c>
      <c r="J47" s="175"/>
      <c r="K47" s="176">
        <f>ROUND(E47*J47,2)</f>
        <v>0</v>
      </c>
      <c r="L47" s="176">
        <v>15</v>
      </c>
      <c r="M47" s="176">
        <f>G47*(1+L47/100)</f>
        <v>0</v>
      </c>
      <c r="N47" s="164">
        <v>2.525</v>
      </c>
      <c r="O47" s="164">
        <f>ROUND(E47*N47,5)</f>
        <v>42.04125</v>
      </c>
      <c r="P47" s="164">
        <v>0</v>
      </c>
      <c r="Q47" s="164">
        <f>ROUND(E47*P47,5)</f>
        <v>0</v>
      </c>
      <c r="R47" s="164"/>
      <c r="S47" s="164"/>
      <c r="T47" s="165">
        <v>0.48</v>
      </c>
      <c r="U47" s="164">
        <f>ROUND(E47*T47,2)</f>
        <v>7.99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 t="s">
        <v>150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60" ht="12.75" outlineLevel="1">
      <c r="A48" s="155"/>
      <c r="B48" s="161"/>
      <c r="C48" s="199" t="s">
        <v>211</v>
      </c>
      <c r="D48" s="166"/>
      <c r="E48" s="172">
        <v>16.65</v>
      </c>
      <c r="F48" s="176"/>
      <c r="G48" s="176"/>
      <c r="H48" s="176"/>
      <c r="I48" s="176"/>
      <c r="J48" s="176"/>
      <c r="K48" s="176"/>
      <c r="L48" s="176"/>
      <c r="M48" s="176"/>
      <c r="N48" s="164"/>
      <c r="O48" s="164"/>
      <c r="P48" s="164"/>
      <c r="Q48" s="164"/>
      <c r="R48" s="164"/>
      <c r="S48" s="164"/>
      <c r="T48" s="165"/>
      <c r="U48" s="164"/>
      <c r="V48" s="154"/>
      <c r="W48" s="154"/>
      <c r="X48" s="154"/>
      <c r="Y48" s="154"/>
      <c r="Z48" s="154"/>
      <c r="AA48" s="154"/>
      <c r="AB48" s="154"/>
      <c r="AC48" s="154"/>
      <c r="AD48" s="154"/>
      <c r="AE48" s="154" t="s">
        <v>152</v>
      </c>
      <c r="AF48" s="154">
        <v>0</v>
      </c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</row>
    <row r="49" spans="1:60" ht="22.5" outlineLevel="1">
      <c r="A49" s="155">
        <v>20</v>
      </c>
      <c r="B49" s="161" t="s">
        <v>212</v>
      </c>
      <c r="C49" s="198" t="s">
        <v>213</v>
      </c>
      <c r="D49" s="163" t="s">
        <v>189</v>
      </c>
      <c r="E49" s="171">
        <v>0.677655</v>
      </c>
      <c r="F49" s="175"/>
      <c r="G49" s="176">
        <f>ROUND(E49*F49,2)</f>
        <v>0</v>
      </c>
      <c r="H49" s="175"/>
      <c r="I49" s="176">
        <f>ROUND(E49*H49,2)</f>
        <v>0</v>
      </c>
      <c r="J49" s="175"/>
      <c r="K49" s="176">
        <f>ROUND(E49*J49,2)</f>
        <v>0</v>
      </c>
      <c r="L49" s="176">
        <v>15</v>
      </c>
      <c r="M49" s="176">
        <f>G49*(1+L49/100)</f>
        <v>0</v>
      </c>
      <c r="N49" s="164">
        <v>1.04548</v>
      </c>
      <c r="O49" s="164">
        <f>ROUND(E49*N49,5)</f>
        <v>0.70847</v>
      </c>
      <c r="P49" s="164">
        <v>0</v>
      </c>
      <c r="Q49" s="164">
        <f>ROUND(E49*P49,5)</f>
        <v>0</v>
      </c>
      <c r="R49" s="164"/>
      <c r="S49" s="164"/>
      <c r="T49" s="165">
        <v>15.231</v>
      </c>
      <c r="U49" s="164">
        <f>ROUND(E49*T49,2)</f>
        <v>10.32</v>
      </c>
      <c r="V49" s="154"/>
      <c r="W49" s="154"/>
      <c r="X49" s="154"/>
      <c r="Y49" s="154"/>
      <c r="Z49" s="154"/>
      <c r="AA49" s="154"/>
      <c r="AB49" s="154"/>
      <c r="AC49" s="154"/>
      <c r="AD49" s="154"/>
      <c r="AE49" s="154" t="s">
        <v>150</v>
      </c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ht="12.75" outlineLevel="1">
      <c r="A50" s="155"/>
      <c r="B50" s="161"/>
      <c r="C50" s="199" t="s">
        <v>214</v>
      </c>
      <c r="D50" s="166"/>
      <c r="E50" s="172">
        <v>0.677655</v>
      </c>
      <c r="F50" s="176"/>
      <c r="G50" s="176"/>
      <c r="H50" s="176"/>
      <c r="I50" s="176"/>
      <c r="J50" s="176"/>
      <c r="K50" s="176"/>
      <c r="L50" s="176"/>
      <c r="M50" s="176"/>
      <c r="N50" s="164"/>
      <c r="O50" s="164"/>
      <c r="P50" s="164"/>
      <c r="Q50" s="164"/>
      <c r="R50" s="164"/>
      <c r="S50" s="164"/>
      <c r="T50" s="165"/>
      <c r="U50" s="164"/>
      <c r="V50" s="154"/>
      <c r="W50" s="154"/>
      <c r="X50" s="154"/>
      <c r="Y50" s="154"/>
      <c r="Z50" s="154"/>
      <c r="AA50" s="154"/>
      <c r="AB50" s="154"/>
      <c r="AC50" s="154"/>
      <c r="AD50" s="154"/>
      <c r="AE50" s="154" t="s">
        <v>152</v>
      </c>
      <c r="AF50" s="154">
        <v>0</v>
      </c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</row>
    <row r="51" spans="1:60" ht="12.75" outlineLevel="1">
      <c r="A51" s="155">
        <v>21</v>
      </c>
      <c r="B51" s="161" t="s">
        <v>215</v>
      </c>
      <c r="C51" s="198" t="s">
        <v>216</v>
      </c>
      <c r="D51" s="163" t="s">
        <v>217</v>
      </c>
      <c r="E51" s="171">
        <v>2</v>
      </c>
      <c r="F51" s="175"/>
      <c r="G51" s="176">
        <f>ROUND(E51*F51,2)</f>
        <v>0</v>
      </c>
      <c r="H51" s="175"/>
      <c r="I51" s="176">
        <f>ROUND(E51*H51,2)</f>
        <v>0</v>
      </c>
      <c r="J51" s="175"/>
      <c r="K51" s="176">
        <f>ROUND(E51*J51,2)</f>
        <v>0</v>
      </c>
      <c r="L51" s="176">
        <v>15</v>
      </c>
      <c r="M51" s="176">
        <f>G51*(1+L51/100)</f>
        <v>0</v>
      </c>
      <c r="N51" s="164">
        <v>0.00163</v>
      </c>
      <c r="O51" s="164">
        <f>ROUND(E51*N51,5)</f>
        <v>0.00326</v>
      </c>
      <c r="P51" s="164">
        <v>0</v>
      </c>
      <c r="Q51" s="164">
        <f>ROUND(E51*P51,5)</f>
        <v>0</v>
      </c>
      <c r="R51" s="164"/>
      <c r="S51" s="164"/>
      <c r="T51" s="165">
        <v>0.4</v>
      </c>
      <c r="U51" s="164">
        <f>ROUND(E51*T51,2)</f>
        <v>0.8</v>
      </c>
      <c r="V51" s="154"/>
      <c r="W51" s="154"/>
      <c r="X51" s="154"/>
      <c r="Y51" s="154"/>
      <c r="Z51" s="154"/>
      <c r="AA51" s="154"/>
      <c r="AB51" s="154"/>
      <c r="AC51" s="154"/>
      <c r="AD51" s="154"/>
      <c r="AE51" s="154" t="s">
        <v>150</v>
      </c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</row>
    <row r="52" spans="1:60" ht="12.75" outlineLevel="1">
      <c r="A52" s="155"/>
      <c r="B52" s="161"/>
      <c r="C52" s="199" t="s">
        <v>218</v>
      </c>
      <c r="D52" s="166"/>
      <c r="E52" s="172">
        <v>1</v>
      </c>
      <c r="F52" s="176"/>
      <c r="G52" s="176"/>
      <c r="H52" s="176"/>
      <c r="I52" s="176"/>
      <c r="J52" s="176"/>
      <c r="K52" s="176"/>
      <c r="L52" s="176"/>
      <c r="M52" s="176"/>
      <c r="N52" s="164"/>
      <c r="O52" s="164"/>
      <c r="P52" s="164"/>
      <c r="Q52" s="164"/>
      <c r="R52" s="164"/>
      <c r="S52" s="164"/>
      <c r="T52" s="165"/>
      <c r="U52" s="164"/>
      <c r="V52" s="154"/>
      <c r="W52" s="154"/>
      <c r="X52" s="154"/>
      <c r="Y52" s="154"/>
      <c r="Z52" s="154"/>
      <c r="AA52" s="154"/>
      <c r="AB52" s="154"/>
      <c r="AC52" s="154"/>
      <c r="AD52" s="154"/>
      <c r="AE52" s="154" t="s">
        <v>152</v>
      </c>
      <c r="AF52" s="154">
        <v>0</v>
      </c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</row>
    <row r="53" spans="1:60" ht="12.75" outlineLevel="1">
      <c r="A53" s="155"/>
      <c r="B53" s="161"/>
      <c r="C53" s="199" t="s">
        <v>219</v>
      </c>
      <c r="D53" s="166"/>
      <c r="E53" s="172">
        <v>1</v>
      </c>
      <c r="F53" s="176"/>
      <c r="G53" s="176"/>
      <c r="H53" s="176"/>
      <c r="I53" s="176"/>
      <c r="J53" s="176"/>
      <c r="K53" s="176"/>
      <c r="L53" s="176"/>
      <c r="M53" s="176"/>
      <c r="N53" s="164"/>
      <c r="O53" s="164"/>
      <c r="P53" s="164"/>
      <c r="Q53" s="164"/>
      <c r="R53" s="164"/>
      <c r="S53" s="164"/>
      <c r="T53" s="165"/>
      <c r="U53" s="164"/>
      <c r="V53" s="154"/>
      <c r="W53" s="154"/>
      <c r="X53" s="154"/>
      <c r="Y53" s="154"/>
      <c r="Z53" s="154"/>
      <c r="AA53" s="154"/>
      <c r="AB53" s="154"/>
      <c r="AC53" s="154"/>
      <c r="AD53" s="154"/>
      <c r="AE53" s="154" t="s">
        <v>152</v>
      </c>
      <c r="AF53" s="154">
        <v>0</v>
      </c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</row>
    <row r="54" spans="1:60" ht="12.75" outlineLevel="1">
      <c r="A54" s="155">
        <v>22</v>
      </c>
      <c r="B54" s="161" t="s">
        <v>220</v>
      </c>
      <c r="C54" s="198" t="s">
        <v>221</v>
      </c>
      <c r="D54" s="163" t="s">
        <v>217</v>
      </c>
      <c r="E54" s="171">
        <v>2</v>
      </c>
      <c r="F54" s="175"/>
      <c r="G54" s="176">
        <f>ROUND(E54*F54,2)</f>
        <v>0</v>
      </c>
      <c r="H54" s="175"/>
      <c r="I54" s="176">
        <f>ROUND(E54*H54,2)</f>
        <v>0</v>
      </c>
      <c r="J54" s="175"/>
      <c r="K54" s="176">
        <f>ROUND(E54*J54,2)</f>
        <v>0</v>
      </c>
      <c r="L54" s="176">
        <v>15</v>
      </c>
      <c r="M54" s="176">
        <f>G54*(1+L54/100)</f>
        <v>0</v>
      </c>
      <c r="N54" s="164">
        <v>0.00303</v>
      </c>
      <c r="O54" s="164">
        <f>ROUND(E54*N54,5)</f>
        <v>0.00606</v>
      </c>
      <c r="P54" s="164">
        <v>0</v>
      </c>
      <c r="Q54" s="164">
        <f>ROUND(E54*P54,5)</f>
        <v>0</v>
      </c>
      <c r="R54" s="164"/>
      <c r="S54" s="164"/>
      <c r="T54" s="165">
        <v>0.4</v>
      </c>
      <c r="U54" s="164">
        <f>ROUND(E54*T54,2)</f>
        <v>0.8</v>
      </c>
      <c r="V54" s="154"/>
      <c r="W54" s="154"/>
      <c r="X54" s="154"/>
      <c r="Y54" s="154"/>
      <c r="Z54" s="154"/>
      <c r="AA54" s="154"/>
      <c r="AB54" s="154"/>
      <c r="AC54" s="154"/>
      <c r="AD54" s="154"/>
      <c r="AE54" s="154" t="s">
        <v>150</v>
      </c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</row>
    <row r="55" spans="1:60" ht="12.75" outlineLevel="1">
      <c r="A55" s="155"/>
      <c r="B55" s="161"/>
      <c r="C55" s="199" t="s">
        <v>222</v>
      </c>
      <c r="D55" s="166"/>
      <c r="E55" s="172">
        <v>2</v>
      </c>
      <c r="F55" s="176"/>
      <c r="G55" s="176"/>
      <c r="H55" s="176"/>
      <c r="I55" s="176"/>
      <c r="J55" s="176"/>
      <c r="K55" s="176"/>
      <c r="L55" s="176"/>
      <c r="M55" s="176"/>
      <c r="N55" s="164"/>
      <c r="O55" s="164"/>
      <c r="P55" s="164"/>
      <c r="Q55" s="164"/>
      <c r="R55" s="164"/>
      <c r="S55" s="164"/>
      <c r="T55" s="165"/>
      <c r="U55" s="164"/>
      <c r="V55" s="154"/>
      <c r="W55" s="154"/>
      <c r="X55" s="154"/>
      <c r="Y55" s="154"/>
      <c r="Z55" s="154"/>
      <c r="AA55" s="154"/>
      <c r="AB55" s="154"/>
      <c r="AC55" s="154"/>
      <c r="AD55" s="154"/>
      <c r="AE55" s="154" t="s">
        <v>152</v>
      </c>
      <c r="AF55" s="154">
        <v>0</v>
      </c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</row>
    <row r="56" spans="1:31" ht="12.75">
      <c r="A56" s="156" t="s">
        <v>145</v>
      </c>
      <c r="B56" s="162" t="s">
        <v>62</v>
      </c>
      <c r="C56" s="200" t="s">
        <v>63</v>
      </c>
      <c r="D56" s="167"/>
      <c r="E56" s="173"/>
      <c r="F56" s="177"/>
      <c r="G56" s="177">
        <f>SUMIF(AE57:AE92,"&lt;&gt;NOR",G57:G92)</f>
        <v>0</v>
      </c>
      <c r="H56" s="177"/>
      <c r="I56" s="177">
        <f>SUM(I57:I92)</f>
        <v>0</v>
      </c>
      <c r="J56" s="177"/>
      <c r="K56" s="177">
        <f>SUM(K57:K92)</f>
        <v>0</v>
      </c>
      <c r="L56" s="177"/>
      <c r="M56" s="177">
        <f>SUM(M57:M92)</f>
        <v>0</v>
      </c>
      <c r="N56" s="168"/>
      <c r="O56" s="168">
        <f>SUM(O57:O92)</f>
        <v>40.541990000000006</v>
      </c>
      <c r="P56" s="168"/>
      <c r="Q56" s="168">
        <f>SUM(Q57:Q92)</f>
        <v>0</v>
      </c>
      <c r="R56" s="168"/>
      <c r="S56" s="168"/>
      <c r="T56" s="169"/>
      <c r="U56" s="168">
        <f>SUM(U57:U92)</f>
        <v>396.3999999999999</v>
      </c>
      <c r="AE56" t="s">
        <v>146</v>
      </c>
    </row>
    <row r="57" spans="1:60" ht="12.75" outlineLevel="1">
      <c r="A57" s="155">
        <v>23</v>
      </c>
      <c r="B57" s="161" t="s">
        <v>223</v>
      </c>
      <c r="C57" s="198" t="s">
        <v>224</v>
      </c>
      <c r="D57" s="163" t="s">
        <v>182</v>
      </c>
      <c r="E57" s="171">
        <v>108.51875</v>
      </c>
      <c r="F57" s="175"/>
      <c r="G57" s="176">
        <f>ROUND(E57*F57,2)</f>
        <v>0</v>
      </c>
      <c r="H57" s="175"/>
      <c r="I57" s="176">
        <f>ROUND(E57*H57,2)</f>
        <v>0</v>
      </c>
      <c r="J57" s="175"/>
      <c r="K57" s="176">
        <f>ROUND(E57*J57,2)</f>
        <v>0</v>
      </c>
      <c r="L57" s="176">
        <v>15</v>
      </c>
      <c r="M57" s="176">
        <f>G57*(1+L57/100)</f>
        <v>0</v>
      </c>
      <c r="N57" s="164">
        <v>0.16748</v>
      </c>
      <c r="O57" s="164">
        <f>ROUND(E57*N57,5)</f>
        <v>18.17472</v>
      </c>
      <c r="P57" s="164">
        <v>0</v>
      </c>
      <c r="Q57" s="164">
        <f>ROUND(E57*P57,5)</f>
        <v>0</v>
      </c>
      <c r="R57" s="164"/>
      <c r="S57" s="164"/>
      <c r="T57" s="165">
        <v>0.9925</v>
      </c>
      <c r="U57" s="164">
        <f>ROUND(E57*T57,2)</f>
        <v>107.7</v>
      </c>
      <c r="V57" s="154"/>
      <c r="W57" s="154"/>
      <c r="X57" s="154"/>
      <c r="Y57" s="154"/>
      <c r="Z57" s="154"/>
      <c r="AA57" s="154"/>
      <c r="AB57" s="154"/>
      <c r="AC57" s="154"/>
      <c r="AD57" s="154"/>
      <c r="AE57" s="154" t="s">
        <v>150</v>
      </c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</row>
    <row r="58" spans="1:60" ht="12.75" outlineLevel="1">
      <c r="A58" s="155"/>
      <c r="B58" s="161"/>
      <c r="C58" s="199" t="s">
        <v>225</v>
      </c>
      <c r="D58" s="166"/>
      <c r="E58" s="172">
        <v>141.9</v>
      </c>
      <c r="F58" s="176"/>
      <c r="G58" s="176"/>
      <c r="H58" s="176"/>
      <c r="I58" s="176"/>
      <c r="J58" s="176"/>
      <c r="K58" s="176"/>
      <c r="L58" s="176"/>
      <c r="M58" s="176"/>
      <c r="N58" s="164"/>
      <c r="O58" s="164"/>
      <c r="P58" s="164"/>
      <c r="Q58" s="164"/>
      <c r="R58" s="164"/>
      <c r="S58" s="164"/>
      <c r="T58" s="165"/>
      <c r="U58" s="164"/>
      <c r="V58" s="154"/>
      <c r="W58" s="154"/>
      <c r="X58" s="154"/>
      <c r="Y58" s="154"/>
      <c r="Z58" s="154"/>
      <c r="AA58" s="154"/>
      <c r="AB58" s="154"/>
      <c r="AC58" s="154"/>
      <c r="AD58" s="154"/>
      <c r="AE58" s="154" t="s">
        <v>152</v>
      </c>
      <c r="AF58" s="154">
        <v>0</v>
      </c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</row>
    <row r="59" spans="1:60" ht="33.75" outlineLevel="1">
      <c r="A59" s="155"/>
      <c r="B59" s="161"/>
      <c r="C59" s="199" t="s">
        <v>226</v>
      </c>
      <c r="D59" s="166"/>
      <c r="E59" s="172">
        <v>-33.38125</v>
      </c>
      <c r="F59" s="176"/>
      <c r="G59" s="176"/>
      <c r="H59" s="176"/>
      <c r="I59" s="176"/>
      <c r="J59" s="176"/>
      <c r="K59" s="176"/>
      <c r="L59" s="176"/>
      <c r="M59" s="176"/>
      <c r="N59" s="164"/>
      <c r="O59" s="164"/>
      <c r="P59" s="164"/>
      <c r="Q59" s="164"/>
      <c r="R59" s="164"/>
      <c r="S59" s="164"/>
      <c r="T59" s="165"/>
      <c r="U59" s="164"/>
      <c r="V59" s="154"/>
      <c r="W59" s="154"/>
      <c r="X59" s="154"/>
      <c r="Y59" s="154"/>
      <c r="Z59" s="154"/>
      <c r="AA59" s="154"/>
      <c r="AB59" s="154"/>
      <c r="AC59" s="154"/>
      <c r="AD59" s="154"/>
      <c r="AE59" s="154" t="s">
        <v>152</v>
      </c>
      <c r="AF59" s="154">
        <v>0</v>
      </c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</row>
    <row r="60" spans="1:60" ht="12.75" outlineLevel="1">
      <c r="A60" s="155">
        <v>24</v>
      </c>
      <c r="B60" s="161" t="s">
        <v>227</v>
      </c>
      <c r="C60" s="198" t="s">
        <v>228</v>
      </c>
      <c r="D60" s="163" t="s">
        <v>182</v>
      </c>
      <c r="E60" s="171">
        <v>21.3</v>
      </c>
      <c r="F60" s="175"/>
      <c r="G60" s="176">
        <f>ROUND(E60*F60,2)</f>
        <v>0</v>
      </c>
      <c r="H60" s="175"/>
      <c r="I60" s="176">
        <f>ROUND(E60*H60,2)</f>
        <v>0</v>
      </c>
      <c r="J60" s="175"/>
      <c r="K60" s="176">
        <f>ROUND(E60*J60,2)</f>
        <v>0</v>
      </c>
      <c r="L60" s="176">
        <v>15</v>
      </c>
      <c r="M60" s="176">
        <f>G60*(1+L60/100)</f>
        <v>0</v>
      </c>
      <c r="N60" s="164">
        <v>0.13284</v>
      </c>
      <c r="O60" s="164">
        <f>ROUND(E60*N60,5)</f>
        <v>2.82949</v>
      </c>
      <c r="P60" s="164">
        <v>0</v>
      </c>
      <c r="Q60" s="164">
        <f>ROUND(E60*P60,5)</f>
        <v>0</v>
      </c>
      <c r="R60" s="164"/>
      <c r="S60" s="164"/>
      <c r="T60" s="165">
        <v>0.6492</v>
      </c>
      <c r="U60" s="164">
        <f>ROUND(E60*T60,2)</f>
        <v>13.83</v>
      </c>
      <c r="V60" s="154"/>
      <c r="W60" s="154"/>
      <c r="X60" s="154"/>
      <c r="Y60" s="154"/>
      <c r="Z60" s="154"/>
      <c r="AA60" s="154"/>
      <c r="AB60" s="154"/>
      <c r="AC60" s="154"/>
      <c r="AD60" s="154"/>
      <c r="AE60" s="154" t="s">
        <v>150</v>
      </c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</row>
    <row r="61" spans="1:60" ht="12.75" outlineLevel="1">
      <c r="A61" s="155"/>
      <c r="B61" s="161"/>
      <c r="C61" s="199" t="s">
        <v>229</v>
      </c>
      <c r="D61" s="166"/>
      <c r="E61" s="172">
        <v>21.3</v>
      </c>
      <c r="F61" s="176"/>
      <c r="G61" s="176"/>
      <c r="H61" s="176"/>
      <c r="I61" s="176"/>
      <c r="J61" s="176"/>
      <c r="K61" s="176"/>
      <c r="L61" s="176"/>
      <c r="M61" s="176"/>
      <c r="N61" s="164"/>
      <c r="O61" s="164"/>
      <c r="P61" s="164"/>
      <c r="Q61" s="164"/>
      <c r="R61" s="164"/>
      <c r="S61" s="164"/>
      <c r="T61" s="165"/>
      <c r="U61" s="164"/>
      <c r="V61" s="154"/>
      <c r="W61" s="154"/>
      <c r="X61" s="154"/>
      <c r="Y61" s="154"/>
      <c r="Z61" s="154"/>
      <c r="AA61" s="154"/>
      <c r="AB61" s="154"/>
      <c r="AC61" s="154"/>
      <c r="AD61" s="154"/>
      <c r="AE61" s="154" t="s">
        <v>152</v>
      </c>
      <c r="AF61" s="154">
        <v>0</v>
      </c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</row>
    <row r="62" spans="1:60" ht="12.75" outlineLevel="1">
      <c r="A62" s="155">
        <v>25</v>
      </c>
      <c r="B62" s="161" t="s">
        <v>230</v>
      </c>
      <c r="C62" s="198" t="s">
        <v>231</v>
      </c>
      <c r="D62" s="163" t="s">
        <v>182</v>
      </c>
      <c r="E62" s="171">
        <v>118.323</v>
      </c>
      <c r="F62" s="175"/>
      <c r="G62" s="176">
        <f>ROUND(E62*F62,2)</f>
        <v>0</v>
      </c>
      <c r="H62" s="175"/>
      <c r="I62" s="176">
        <f>ROUND(E62*H62,2)</f>
        <v>0</v>
      </c>
      <c r="J62" s="175"/>
      <c r="K62" s="176">
        <f>ROUND(E62*J62,2)</f>
        <v>0</v>
      </c>
      <c r="L62" s="176">
        <v>15</v>
      </c>
      <c r="M62" s="176">
        <f>G62*(1+L62/100)</f>
        <v>0</v>
      </c>
      <c r="N62" s="164">
        <v>0.09403</v>
      </c>
      <c r="O62" s="164">
        <f>ROUND(E62*N62,5)</f>
        <v>11.12591</v>
      </c>
      <c r="P62" s="164">
        <v>0</v>
      </c>
      <c r="Q62" s="164">
        <f>ROUND(E62*P62,5)</f>
        <v>0</v>
      </c>
      <c r="R62" s="164"/>
      <c r="S62" s="164"/>
      <c r="T62" s="165">
        <v>0.535</v>
      </c>
      <c r="U62" s="164">
        <f>ROUND(E62*T62,2)</f>
        <v>63.3</v>
      </c>
      <c r="V62" s="154"/>
      <c r="W62" s="154"/>
      <c r="X62" s="154"/>
      <c r="Y62" s="154"/>
      <c r="Z62" s="154"/>
      <c r="AA62" s="154"/>
      <c r="AB62" s="154"/>
      <c r="AC62" s="154"/>
      <c r="AD62" s="154"/>
      <c r="AE62" s="154" t="s">
        <v>150</v>
      </c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</row>
    <row r="63" spans="1:60" ht="22.5" outlineLevel="1">
      <c r="A63" s="155"/>
      <c r="B63" s="161"/>
      <c r="C63" s="199" t="s">
        <v>232</v>
      </c>
      <c r="D63" s="166"/>
      <c r="E63" s="172">
        <v>131.325</v>
      </c>
      <c r="F63" s="176"/>
      <c r="G63" s="176"/>
      <c r="H63" s="176"/>
      <c r="I63" s="176"/>
      <c r="J63" s="176"/>
      <c r="K63" s="176"/>
      <c r="L63" s="176"/>
      <c r="M63" s="176"/>
      <c r="N63" s="164"/>
      <c r="O63" s="164"/>
      <c r="P63" s="164"/>
      <c r="Q63" s="164"/>
      <c r="R63" s="164"/>
      <c r="S63" s="164"/>
      <c r="T63" s="165"/>
      <c r="U63" s="164"/>
      <c r="V63" s="154"/>
      <c r="W63" s="154"/>
      <c r="X63" s="154"/>
      <c r="Y63" s="154"/>
      <c r="Z63" s="154"/>
      <c r="AA63" s="154"/>
      <c r="AB63" s="154"/>
      <c r="AC63" s="154"/>
      <c r="AD63" s="154"/>
      <c r="AE63" s="154" t="s">
        <v>152</v>
      </c>
      <c r="AF63" s="154">
        <v>0</v>
      </c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</row>
    <row r="64" spans="1:60" ht="12.75" outlineLevel="1">
      <c r="A64" s="155"/>
      <c r="B64" s="161"/>
      <c r="C64" s="199" t="s">
        <v>233</v>
      </c>
      <c r="D64" s="166"/>
      <c r="E64" s="172">
        <v>-13.002</v>
      </c>
      <c r="F64" s="176"/>
      <c r="G64" s="176"/>
      <c r="H64" s="176"/>
      <c r="I64" s="176"/>
      <c r="J64" s="176"/>
      <c r="K64" s="176"/>
      <c r="L64" s="176"/>
      <c r="M64" s="176"/>
      <c r="N64" s="164"/>
      <c r="O64" s="164"/>
      <c r="P64" s="164"/>
      <c r="Q64" s="164"/>
      <c r="R64" s="164"/>
      <c r="S64" s="164"/>
      <c r="T64" s="165"/>
      <c r="U64" s="164"/>
      <c r="V64" s="154"/>
      <c r="W64" s="154"/>
      <c r="X64" s="154"/>
      <c r="Y64" s="154"/>
      <c r="Z64" s="154"/>
      <c r="AA64" s="154"/>
      <c r="AB64" s="154"/>
      <c r="AC64" s="154"/>
      <c r="AD64" s="154"/>
      <c r="AE64" s="154" t="s">
        <v>152</v>
      </c>
      <c r="AF64" s="154">
        <v>0</v>
      </c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</row>
    <row r="65" spans="1:60" ht="12.75" outlineLevel="1">
      <c r="A65" s="155">
        <v>26</v>
      </c>
      <c r="B65" s="161" t="s">
        <v>234</v>
      </c>
      <c r="C65" s="198" t="s">
        <v>235</v>
      </c>
      <c r="D65" s="163" t="s">
        <v>217</v>
      </c>
      <c r="E65" s="171">
        <v>15</v>
      </c>
      <c r="F65" s="175"/>
      <c r="G65" s="176">
        <f>ROUND(E65*F65,2)</f>
        <v>0</v>
      </c>
      <c r="H65" s="175"/>
      <c r="I65" s="176">
        <f>ROUND(E65*H65,2)</f>
        <v>0</v>
      </c>
      <c r="J65" s="175"/>
      <c r="K65" s="176">
        <f>ROUND(E65*J65,2)</f>
        <v>0</v>
      </c>
      <c r="L65" s="176">
        <v>15</v>
      </c>
      <c r="M65" s="176">
        <f>G65*(1+L65/100)</f>
        <v>0</v>
      </c>
      <c r="N65" s="164">
        <v>0.06571</v>
      </c>
      <c r="O65" s="164">
        <f>ROUND(E65*N65,5)</f>
        <v>0.98565</v>
      </c>
      <c r="P65" s="164">
        <v>0</v>
      </c>
      <c r="Q65" s="164">
        <f>ROUND(E65*P65,5)</f>
        <v>0</v>
      </c>
      <c r="R65" s="164"/>
      <c r="S65" s="164"/>
      <c r="T65" s="165">
        <v>0.29798</v>
      </c>
      <c r="U65" s="164">
        <f>ROUND(E65*T65,2)</f>
        <v>4.47</v>
      </c>
      <c r="V65" s="154"/>
      <c r="W65" s="154"/>
      <c r="X65" s="154"/>
      <c r="Y65" s="154"/>
      <c r="Z65" s="154"/>
      <c r="AA65" s="154"/>
      <c r="AB65" s="154"/>
      <c r="AC65" s="154"/>
      <c r="AD65" s="154"/>
      <c r="AE65" s="154" t="s">
        <v>172</v>
      </c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</row>
    <row r="66" spans="1:60" ht="12.75" outlineLevel="1">
      <c r="A66" s="155"/>
      <c r="B66" s="161"/>
      <c r="C66" s="199" t="s">
        <v>236</v>
      </c>
      <c r="D66" s="166"/>
      <c r="E66" s="172">
        <v>9</v>
      </c>
      <c r="F66" s="176"/>
      <c r="G66" s="176"/>
      <c r="H66" s="176"/>
      <c r="I66" s="176"/>
      <c r="J66" s="176"/>
      <c r="K66" s="176"/>
      <c r="L66" s="176"/>
      <c r="M66" s="176"/>
      <c r="N66" s="164"/>
      <c r="O66" s="164"/>
      <c r="P66" s="164"/>
      <c r="Q66" s="164"/>
      <c r="R66" s="164"/>
      <c r="S66" s="164"/>
      <c r="T66" s="165"/>
      <c r="U66" s="164"/>
      <c r="V66" s="154"/>
      <c r="W66" s="154"/>
      <c r="X66" s="154"/>
      <c r="Y66" s="154"/>
      <c r="Z66" s="154"/>
      <c r="AA66" s="154"/>
      <c r="AB66" s="154"/>
      <c r="AC66" s="154"/>
      <c r="AD66" s="154"/>
      <c r="AE66" s="154" t="s">
        <v>152</v>
      </c>
      <c r="AF66" s="154">
        <v>0</v>
      </c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</row>
    <row r="67" spans="1:60" ht="12.75" outlineLevel="1">
      <c r="A67" s="155"/>
      <c r="B67" s="161"/>
      <c r="C67" s="199" t="s">
        <v>237</v>
      </c>
      <c r="D67" s="166"/>
      <c r="E67" s="172">
        <v>6</v>
      </c>
      <c r="F67" s="176"/>
      <c r="G67" s="176"/>
      <c r="H67" s="176"/>
      <c r="I67" s="176"/>
      <c r="J67" s="176"/>
      <c r="K67" s="176"/>
      <c r="L67" s="176"/>
      <c r="M67" s="176"/>
      <c r="N67" s="164"/>
      <c r="O67" s="164"/>
      <c r="P67" s="164"/>
      <c r="Q67" s="164"/>
      <c r="R67" s="164"/>
      <c r="S67" s="164"/>
      <c r="T67" s="165"/>
      <c r="U67" s="164"/>
      <c r="V67" s="154"/>
      <c r="W67" s="154"/>
      <c r="X67" s="154"/>
      <c r="Y67" s="154"/>
      <c r="Z67" s="154"/>
      <c r="AA67" s="154"/>
      <c r="AB67" s="154"/>
      <c r="AC67" s="154"/>
      <c r="AD67" s="154"/>
      <c r="AE67" s="154" t="s">
        <v>152</v>
      </c>
      <c r="AF67" s="154">
        <v>0</v>
      </c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</row>
    <row r="68" spans="1:60" ht="12.75" outlineLevel="1">
      <c r="A68" s="155">
        <v>27</v>
      </c>
      <c r="B68" s="161" t="s">
        <v>238</v>
      </c>
      <c r="C68" s="198" t="s">
        <v>239</v>
      </c>
      <c r="D68" s="163" t="s">
        <v>217</v>
      </c>
      <c r="E68" s="171">
        <v>15</v>
      </c>
      <c r="F68" s="175"/>
      <c r="G68" s="176">
        <f>ROUND(E68*F68,2)</f>
        <v>0</v>
      </c>
      <c r="H68" s="175"/>
      <c r="I68" s="176">
        <f>ROUND(E68*H68,2)</f>
        <v>0</v>
      </c>
      <c r="J68" s="175"/>
      <c r="K68" s="176">
        <f>ROUND(E68*J68,2)</f>
        <v>0</v>
      </c>
      <c r="L68" s="176">
        <v>15</v>
      </c>
      <c r="M68" s="176">
        <f>G68*(1+L68/100)</f>
        <v>0</v>
      </c>
      <c r="N68" s="164">
        <v>0.015</v>
      </c>
      <c r="O68" s="164">
        <f>ROUND(E68*N68,5)</f>
        <v>0.225</v>
      </c>
      <c r="P68" s="164">
        <v>0</v>
      </c>
      <c r="Q68" s="164">
        <f>ROUND(E68*P68,5)</f>
        <v>0</v>
      </c>
      <c r="R68" s="164"/>
      <c r="S68" s="164"/>
      <c r="T68" s="165">
        <v>0</v>
      </c>
      <c r="U68" s="164">
        <f>ROUND(E68*T68,2)</f>
        <v>0</v>
      </c>
      <c r="V68" s="154"/>
      <c r="W68" s="154"/>
      <c r="X68" s="154"/>
      <c r="Y68" s="154"/>
      <c r="Z68" s="154"/>
      <c r="AA68" s="154"/>
      <c r="AB68" s="154"/>
      <c r="AC68" s="154"/>
      <c r="AD68" s="154"/>
      <c r="AE68" s="154" t="s">
        <v>199</v>
      </c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</row>
    <row r="69" spans="1:60" ht="12.75" outlineLevel="1">
      <c r="A69" s="155">
        <v>28</v>
      </c>
      <c r="B69" s="161" t="s">
        <v>240</v>
      </c>
      <c r="C69" s="198" t="s">
        <v>241</v>
      </c>
      <c r="D69" s="163" t="s">
        <v>217</v>
      </c>
      <c r="E69" s="171">
        <v>27</v>
      </c>
      <c r="F69" s="175"/>
      <c r="G69" s="176">
        <f>ROUND(E69*F69,2)</f>
        <v>0</v>
      </c>
      <c r="H69" s="175"/>
      <c r="I69" s="176">
        <f>ROUND(E69*H69,2)</f>
        <v>0</v>
      </c>
      <c r="J69" s="175"/>
      <c r="K69" s="176">
        <f>ROUND(E69*J69,2)</f>
        <v>0</v>
      </c>
      <c r="L69" s="176">
        <v>15</v>
      </c>
      <c r="M69" s="176">
        <f>G69*(1+L69/100)</f>
        <v>0</v>
      </c>
      <c r="N69" s="164">
        <v>0.08323</v>
      </c>
      <c r="O69" s="164">
        <f>ROUND(E69*N69,5)</f>
        <v>2.24721</v>
      </c>
      <c r="P69" s="164">
        <v>0</v>
      </c>
      <c r="Q69" s="164">
        <f>ROUND(E69*P69,5)</f>
        <v>0</v>
      </c>
      <c r="R69" s="164"/>
      <c r="S69" s="164"/>
      <c r="T69" s="165">
        <v>0.37191</v>
      </c>
      <c r="U69" s="164">
        <f>ROUND(E69*T69,2)</f>
        <v>10.04</v>
      </c>
      <c r="V69" s="154"/>
      <c r="W69" s="154"/>
      <c r="X69" s="154"/>
      <c r="Y69" s="154"/>
      <c r="Z69" s="154"/>
      <c r="AA69" s="154"/>
      <c r="AB69" s="154"/>
      <c r="AC69" s="154"/>
      <c r="AD69" s="154"/>
      <c r="AE69" s="154" t="s">
        <v>172</v>
      </c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</row>
    <row r="70" spans="1:60" ht="12.75" outlineLevel="1">
      <c r="A70" s="155"/>
      <c r="B70" s="161"/>
      <c r="C70" s="199" t="s">
        <v>242</v>
      </c>
      <c r="D70" s="166"/>
      <c r="E70" s="172">
        <v>27</v>
      </c>
      <c r="F70" s="176"/>
      <c r="G70" s="176"/>
      <c r="H70" s="176"/>
      <c r="I70" s="176"/>
      <c r="J70" s="176"/>
      <c r="K70" s="176"/>
      <c r="L70" s="176"/>
      <c r="M70" s="176"/>
      <c r="N70" s="164"/>
      <c r="O70" s="164"/>
      <c r="P70" s="164"/>
      <c r="Q70" s="164"/>
      <c r="R70" s="164"/>
      <c r="S70" s="164"/>
      <c r="T70" s="165"/>
      <c r="U70" s="164"/>
      <c r="V70" s="154"/>
      <c r="W70" s="154"/>
      <c r="X70" s="154"/>
      <c r="Y70" s="154"/>
      <c r="Z70" s="154"/>
      <c r="AA70" s="154"/>
      <c r="AB70" s="154"/>
      <c r="AC70" s="154"/>
      <c r="AD70" s="154"/>
      <c r="AE70" s="154" t="s">
        <v>152</v>
      </c>
      <c r="AF70" s="154">
        <v>0</v>
      </c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</row>
    <row r="71" spans="1:60" ht="12.75" outlineLevel="1">
      <c r="A71" s="155">
        <v>29</v>
      </c>
      <c r="B71" s="161" t="s">
        <v>243</v>
      </c>
      <c r="C71" s="198" t="s">
        <v>244</v>
      </c>
      <c r="D71" s="163" t="s">
        <v>217</v>
      </c>
      <c r="E71" s="171">
        <v>9</v>
      </c>
      <c r="F71" s="175"/>
      <c r="G71" s="176">
        <f>ROUND(E71*F71,2)</f>
        <v>0</v>
      </c>
      <c r="H71" s="175"/>
      <c r="I71" s="176">
        <f>ROUND(E71*H71,2)</f>
        <v>0</v>
      </c>
      <c r="J71" s="175"/>
      <c r="K71" s="176">
        <f>ROUND(E71*J71,2)</f>
        <v>0</v>
      </c>
      <c r="L71" s="176">
        <v>15</v>
      </c>
      <c r="M71" s="176">
        <f>G71*(1+L71/100)</f>
        <v>0</v>
      </c>
      <c r="N71" s="164">
        <v>0.019</v>
      </c>
      <c r="O71" s="164">
        <f>ROUND(E71*N71,5)</f>
        <v>0.171</v>
      </c>
      <c r="P71" s="164">
        <v>0</v>
      </c>
      <c r="Q71" s="164">
        <f>ROUND(E71*P71,5)</f>
        <v>0</v>
      </c>
      <c r="R71" s="164"/>
      <c r="S71" s="164"/>
      <c r="T71" s="165">
        <v>0</v>
      </c>
      <c r="U71" s="164">
        <f>ROUND(E71*T71,2)</f>
        <v>0</v>
      </c>
      <c r="V71" s="154"/>
      <c r="W71" s="154"/>
      <c r="X71" s="154"/>
      <c r="Y71" s="154"/>
      <c r="Z71" s="154"/>
      <c r="AA71" s="154"/>
      <c r="AB71" s="154"/>
      <c r="AC71" s="154"/>
      <c r="AD71" s="154"/>
      <c r="AE71" s="154" t="s">
        <v>199</v>
      </c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</row>
    <row r="72" spans="1:60" ht="12.75" outlineLevel="1">
      <c r="A72" s="155"/>
      <c r="B72" s="161"/>
      <c r="C72" s="199" t="s">
        <v>245</v>
      </c>
      <c r="D72" s="166"/>
      <c r="E72" s="172">
        <v>9</v>
      </c>
      <c r="F72" s="176"/>
      <c r="G72" s="176"/>
      <c r="H72" s="176"/>
      <c r="I72" s="176"/>
      <c r="J72" s="176"/>
      <c r="K72" s="176"/>
      <c r="L72" s="176"/>
      <c r="M72" s="176"/>
      <c r="N72" s="164"/>
      <c r="O72" s="164"/>
      <c r="P72" s="164"/>
      <c r="Q72" s="164"/>
      <c r="R72" s="164"/>
      <c r="S72" s="164"/>
      <c r="T72" s="165"/>
      <c r="U72" s="164"/>
      <c r="V72" s="154"/>
      <c r="W72" s="154"/>
      <c r="X72" s="154"/>
      <c r="Y72" s="154"/>
      <c r="Z72" s="154"/>
      <c r="AA72" s="154"/>
      <c r="AB72" s="154"/>
      <c r="AC72" s="154"/>
      <c r="AD72" s="154"/>
      <c r="AE72" s="154" t="s">
        <v>152</v>
      </c>
      <c r="AF72" s="154">
        <v>0</v>
      </c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</row>
    <row r="73" spans="1:60" ht="12.75" outlineLevel="1">
      <c r="A73" s="155">
        <v>30</v>
      </c>
      <c r="B73" s="161" t="s">
        <v>246</v>
      </c>
      <c r="C73" s="198" t="s">
        <v>247</v>
      </c>
      <c r="D73" s="163" t="s">
        <v>217</v>
      </c>
      <c r="E73" s="171">
        <v>3</v>
      </c>
      <c r="F73" s="175"/>
      <c r="G73" s="176">
        <f>ROUND(E73*F73,2)</f>
        <v>0</v>
      </c>
      <c r="H73" s="175"/>
      <c r="I73" s="176">
        <f>ROUND(E73*H73,2)</f>
        <v>0</v>
      </c>
      <c r="J73" s="175"/>
      <c r="K73" s="176">
        <f>ROUND(E73*J73,2)</f>
        <v>0</v>
      </c>
      <c r="L73" s="176">
        <v>15</v>
      </c>
      <c r="M73" s="176">
        <f>G73*(1+L73/100)</f>
        <v>0</v>
      </c>
      <c r="N73" s="164">
        <v>0.023</v>
      </c>
      <c r="O73" s="164">
        <f>ROUND(E73*N73,5)</f>
        <v>0.069</v>
      </c>
      <c r="P73" s="164">
        <v>0</v>
      </c>
      <c r="Q73" s="164">
        <f>ROUND(E73*P73,5)</f>
        <v>0</v>
      </c>
      <c r="R73" s="164"/>
      <c r="S73" s="164"/>
      <c r="T73" s="165">
        <v>0</v>
      </c>
      <c r="U73" s="164">
        <f>ROUND(E73*T73,2)</f>
        <v>0</v>
      </c>
      <c r="V73" s="154"/>
      <c r="W73" s="154"/>
      <c r="X73" s="154"/>
      <c r="Y73" s="154"/>
      <c r="Z73" s="154"/>
      <c r="AA73" s="154"/>
      <c r="AB73" s="154"/>
      <c r="AC73" s="154"/>
      <c r="AD73" s="154"/>
      <c r="AE73" s="154" t="s">
        <v>199</v>
      </c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</row>
    <row r="74" spans="1:60" ht="12.75" outlineLevel="1">
      <c r="A74" s="155"/>
      <c r="B74" s="161"/>
      <c r="C74" s="199" t="s">
        <v>248</v>
      </c>
      <c r="D74" s="166"/>
      <c r="E74" s="172">
        <v>3</v>
      </c>
      <c r="F74" s="176"/>
      <c r="G74" s="176"/>
      <c r="H74" s="176"/>
      <c r="I74" s="176"/>
      <c r="J74" s="176"/>
      <c r="K74" s="176"/>
      <c r="L74" s="176"/>
      <c r="M74" s="176"/>
      <c r="N74" s="164"/>
      <c r="O74" s="164"/>
      <c r="P74" s="164"/>
      <c r="Q74" s="164"/>
      <c r="R74" s="164"/>
      <c r="S74" s="164"/>
      <c r="T74" s="165"/>
      <c r="U74" s="164"/>
      <c r="V74" s="154"/>
      <c r="W74" s="154"/>
      <c r="X74" s="154"/>
      <c r="Y74" s="154"/>
      <c r="Z74" s="154"/>
      <c r="AA74" s="154"/>
      <c r="AB74" s="154"/>
      <c r="AC74" s="154"/>
      <c r="AD74" s="154"/>
      <c r="AE74" s="154" t="s">
        <v>152</v>
      </c>
      <c r="AF74" s="154">
        <v>0</v>
      </c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</row>
    <row r="75" spans="1:60" ht="12.75" outlineLevel="1">
      <c r="A75" s="155">
        <v>31</v>
      </c>
      <c r="B75" s="161" t="s">
        <v>249</v>
      </c>
      <c r="C75" s="198" t="s">
        <v>250</v>
      </c>
      <c r="D75" s="163" t="s">
        <v>217</v>
      </c>
      <c r="E75" s="171">
        <v>9</v>
      </c>
      <c r="F75" s="175"/>
      <c r="G75" s="176">
        <f>ROUND(E75*F75,2)</f>
        <v>0</v>
      </c>
      <c r="H75" s="175"/>
      <c r="I75" s="176">
        <f>ROUND(E75*H75,2)</f>
        <v>0</v>
      </c>
      <c r="J75" s="175"/>
      <c r="K75" s="176">
        <f>ROUND(E75*J75,2)</f>
        <v>0</v>
      </c>
      <c r="L75" s="176">
        <v>15</v>
      </c>
      <c r="M75" s="176">
        <f>G75*(1+L75/100)</f>
        <v>0</v>
      </c>
      <c r="N75" s="164">
        <v>0.029</v>
      </c>
      <c r="O75" s="164">
        <f>ROUND(E75*N75,5)</f>
        <v>0.261</v>
      </c>
      <c r="P75" s="164">
        <v>0</v>
      </c>
      <c r="Q75" s="164">
        <f>ROUND(E75*P75,5)</f>
        <v>0</v>
      </c>
      <c r="R75" s="164"/>
      <c r="S75" s="164"/>
      <c r="T75" s="165">
        <v>0</v>
      </c>
      <c r="U75" s="164">
        <f>ROUND(E75*T75,2)</f>
        <v>0</v>
      </c>
      <c r="V75" s="154"/>
      <c r="W75" s="154"/>
      <c r="X75" s="154"/>
      <c r="Y75" s="154"/>
      <c r="Z75" s="154"/>
      <c r="AA75" s="154"/>
      <c r="AB75" s="154"/>
      <c r="AC75" s="154"/>
      <c r="AD75" s="154"/>
      <c r="AE75" s="154" t="s">
        <v>199</v>
      </c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</row>
    <row r="76" spans="1:60" ht="12.75" outlineLevel="1">
      <c r="A76" s="155"/>
      <c r="B76" s="161"/>
      <c r="C76" s="199" t="s">
        <v>251</v>
      </c>
      <c r="D76" s="166"/>
      <c r="E76" s="172">
        <v>9</v>
      </c>
      <c r="F76" s="176"/>
      <c r="G76" s="176"/>
      <c r="H76" s="176"/>
      <c r="I76" s="176"/>
      <c r="J76" s="176"/>
      <c r="K76" s="176"/>
      <c r="L76" s="176"/>
      <c r="M76" s="176"/>
      <c r="N76" s="164"/>
      <c r="O76" s="164"/>
      <c r="P76" s="164"/>
      <c r="Q76" s="164"/>
      <c r="R76" s="164"/>
      <c r="S76" s="164"/>
      <c r="T76" s="165"/>
      <c r="U76" s="164"/>
      <c r="V76" s="154"/>
      <c r="W76" s="154"/>
      <c r="X76" s="154"/>
      <c r="Y76" s="154"/>
      <c r="Z76" s="154"/>
      <c r="AA76" s="154"/>
      <c r="AB76" s="154"/>
      <c r="AC76" s="154"/>
      <c r="AD76" s="154"/>
      <c r="AE76" s="154" t="s">
        <v>152</v>
      </c>
      <c r="AF76" s="154">
        <v>0</v>
      </c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</row>
    <row r="77" spans="1:60" ht="12.75" outlineLevel="1">
      <c r="A77" s="155">
        <v>32</v>
      </c>
      <c r="B77" s="161" t="s">
        <v>252</v>
      </c>
      <c r="C77" s="198" t="s">
        <v>253</v>
      </c>
      <c r="D77" s="163" t="s">
        <v>217</v>
      </c>
      <c r="E77" s="171">
        <v>6</v>
      </c>
      <c r="F77" s="175"/>
      <c r="G77" s="176">
        <f>ROUND(E77*F77,2)</f>
        <v>0</v>
      </c>
      <c r="H77" s="175"/>
      <c r="I77" s="176">
        <f>ROUND(E77*H77,2)</f>
        <v>0</v>
      </c>
      <c r="J77" s="175"/>
      <c r="K77" s="176">
        <f>ROUND(E77*J77,2)</f>
        <v>0</v>
      </c>
      <c r="L77" s="176">
        <v>15</v>
      </c>
      <c r="M77" s="176">
        <f>G77*(1+L77/100)</f>
        <v>0</v>
      </c>
      <c r="N77" s="164">
        <v>0.039</v>
      </c>
      <c r="O77" s="164">
        <f>ROUND(E77*N77,5)</f>
        <v>0.234</v>
      </c>
      <c r="P77" s="164">
        <v>0</v>
      </c>
      <c r="Q77" s="164">
        <f>ROUND(E77*P77,5)</f>
        <v>0</v>
      </c>
      <c r="R77" s="164"/>
      <c r="S77" s="164"/>
      <c r="T77" s="165">
        <v>0</v>
      </c>
      <c r="U77" s="164">
        <f>ROUND(E77*T77,2)</f>
        <v>0</v>
      </c>
      <c r="V77" s="154"/>
      <c r="W77" s="154"/>
      <c r="X77" s="154"/>
      <c r="Y77" s="154"/>
      <c r="Z77" s="154"/>
      <c r="AA77" s="154"/>
      <c r="AB77" s="154"/>
      <c r="AC77" s="154"/>
      <c r="AD77" s="154"/>
      <c r="AE77" s="154" t="s">
        <v>199</v>
      </c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</row>
    <row r="78" spans="1:60" ht="12.75" outlineLevel="1">
      <c r="A78" s="155"/>
      <c r="B78" s="161"/>
      <c r="C78" s="199" t="s">
        <v>254</v>
      </c>
      <c r="D78" s="166"/>
      <c r="E78" s="172">
        <v>6</v>
      </c>
      <c r="F78" s="176"/>
      <c r="G78" s="176"/>
      <c r="H78" s="176"/>
      <c r="I78" s="176"/>
      <c r="J78" s="176"/>
      <c r="K78" s="176"/>
      <c r="L78" s="176"/>
      <c r="M78" s="176"/>
      <c r="N78" s="164"/>
      <c r="O78" s="164"/>
      <c r="P78" s="164"/>
      <c r="Q78" s="164"/>
      <c r="R78" s="164"/>
      <c r="S78" s="164"/>
      <c r="T78" s="165"/>
      <c r="U78" s="164"/>
      <c r="V78" s="154"/>
      <c r="W78" s="154"/>
      <c r="X78" s="154"/>
      <c r="Y78" s="154"/>
      <c r="Z78" s="154"/>
      <c r="AA78" s="154"/>
      <c r="AB78" s="154"/>
      <c r="AC78" s="154"/>
      <c r="AD78" s="154"/>
      <c r="AE78" s="154" t="s">
        <v>152</v>
      </c>
      <c r="AF78" s="154">
        <v>0</v>
      </c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</row>
    <row r="79" spans="1:60" ht="12.75" outlineLevel="1">
      <c r="A79" s="155">
        <v>33</v>
      </c>
      <c r="B79" s="161" t="s">
        <v>255</v>
      </c>
      <c r="C79" s="198" t="s">
        <v>256</v>
      </c>
      <c r="D79" s="163" t="s">
        <v>257</v>
      </c>
      <c r="E79" s="171">
        <v>22.45</v>
      </c>
      <c r="F79" s="175"/>
      <c r="G79" s="176">
        <f>ROUND(E79*F79,2)</f>
        <v>0</v>
      </c>
      <c r="H79" s="175"/>
      <c r="I79" s="176">
        <f>ROUND(E79*H79,2)</f>
        <v>0</v>
      </c>
      <c r="J79" s="175"/>
      <c r="K79" s="176">
        <f>ROUND(E79*J79,2)</f>
        <v>0</v>
      </c>
      <c r="L79" s="176">
        <v>15</v>
      </c>
      <c r="M79" s="176">
        <f>G79*(1+L79/100)</f>
        <v>0</v>
      </c>
      <c r="N79" s="164">
        <v>0.00039</v>
      </c>
      <c r="O79" s="164">
        <f>ROUND(E79*N79,5)</f>
        <v>0.00876</v>
      </c>
      <c r="P79" s="164">
        <v>0</v>
      </c>
      <c r="Q79" s="164">
        <f>ROUND(E79*P79,5)</f>
        <v>0</v>
      </c>
      <c r="R79" s="164"/>
      <c r="S79" s="164"/>
      <c r="T79" s="165">
        <v>0.15</v>
      </c>
      <c r="U79" s="164">
        <f>ROUND(E79*T79,2)</f>
        <v>3.37</v>
      </c>
      <c r="V79" s="154"/>
      <c r="W79" s="154"/>
      <c r="X79" s="154"/>
      <c r="Y79" s="154"/>
      <c r="Z79" s="154"/>
      <c r="AA79" s="154"/>
      <c r="AB79" s="154"/>
      <c r="AC79" s="154"/>
      <c r="AD79" s="154"/>
      <c r="AE79" s="154" t="s">
        <v>150</v>
      </c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</row>
    <row r="80" spans="1:60" ht="12.75" outlineLevel="1">
      <c r="A80" s="155"/>
      <c r="B80" s="161"/>
      <c r="C80" s="199" t="s">
        <v>258</v>
      </c>
      <c r="D80" s="166"/>
      <c r="E80" s="172">
        <v>22.45</v>
      </c>
      <c r="F80" s="176"/>
      <c r="G80" s="176"/>
      <c r="H80" s="176"/>
      <c r="I80" s="176"/>
      <c r="J80" s="176"/>
      <c r="K80" s="176"/>
      <c r="L80" s="176"/>
      <c r="M80" s="176"/>
      <c r="N80" s="164"/>
      <c r="O80" s="164"/>
      <c r="P80" s="164"/>
      <c r="Q80" s="164"/>
      <c r="R80" s="164"/>
      <c r="S80" s="164"/>
      <c r="T80" s="165"/>
      <c r="U80" s="164"/>
      <c r="V80" s="154"/>
      <c r="W80" s="154"/>
      <c r="X80" s="154"/>
      <c r="Y80" s="154"/>
      <c r="Z80" s="154"/>
      <c r="AA80" s="154"/>
      <c r="AB80" s="154"/>
      <c r="AC80" s="154"/>
      <c r="AD80" s="154"/>
      <c r="AE80" s="154" t="s">
        <v>152</v>
      </c>
      <c r="AF80" s="154">
        <v>0</v>
      </c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</row>
    <row r="81" spans="1:60" ht="12.75" outlineLevel="1">
      <c r="A81" s="155">
        <v>34</v>
      </c>
      <c r="B81" s="161" t="s">
        <v>259</v>
      </c>
      <c r="C81" s="198" t="s">
        <v>260</v>
      </c>
      <c r="D81" s="163" t="s">
        <v>149</v>
      </c>
      <c r="E81" s="171">
        <v>0.678125</v>
      </c>
      <c r="F81" s="175"/>
      <c r="G81" s="176">
        <f>ROUND(E81*F81,2)</f>
        <v>0</v>
      </c>
      <c r="H81" s="175"/>
      <c r="I81" s="176">
        <f>ROUND(E81*H81,2)</f>
        <v>0</v>
      </c>
      <c r="J81" s="175"/>
      <c r="K81" s="176">
        <f>ROUND(E81*J81,2)</f>
        <v>0</v>
      </c>
      <c r="L81" s="176">
        <v>15</v>
      </c>
      <c r="M81" s="176">
        <f>G81*(1+L81/100)</f>
        <v>0</v>
      </c>
      <c r="N81" s="164">
        <v>2.23137</v>
      </c>
      <c r="O81" s="164">
        <f>ROUND(E81*N81,5)</f>
        <v>1.51315</v>
      </c>
      <c r="P81" s="164">
        <v>0</v>
      </c>
      <c r="Q81" s="164">
        <f>ROUND(E81*P81,5)</f>
        <v>0</v>
      </c>
      <c r="R81" s="164"/>
      <c r="S81" s="164"/>
      <c r="T81" s="165">
        <v>9.094</v>
      </c>
      <c r="U81" s="164">
        <f>ROUND(E81*T81,2)</f>
        <v>6.17</v>
      </c>
      <c r="V81" s="154"/>
      <c r="W81" s="154"/>
      <c r="X81" s="154"/>
      <c r="Y81" s="154"/>
      <c r="Z81" s="154"/>
      <c r="AA81" s="154"/>
      <c r="AB81" s="154"/>
      <c r="AC81" s="154"/>
      <c r="AD81" s="154"/>
      <c r="AE81" s="154" t="s">
        <v>150</v>
      </c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</row>
    <row r="82" spans="1:60" ht="12.75" outlineLevel="1">
      <c r="A82" s="155"/>
      <c r="B82" s="161"/>
      <c r="C82" s="199" t="s">
        <v>261</v>
      </c>
      <c r="D82" s="166"/>
      <c r="E82" s="172">
        <v>0.678125</v>
      </c>
      <c r="F82" s="176"/>
      <c r="G82" s="176"/>
      <c r="H82" s="176"/>
      <c r="I82" s="176"/>
      <c r="J82" s="176"/>
      <c r="K82" s="176"/>
      <c r="L82" s="176"/>
      <c r="M82" s="176"/>
      <c r="N82" s="164"/>
      <c r="O82" s="164"/>
      <c r="P82" s="164"/>
      <c r="Q82" s="164"/>
      <c r="R82" s="164"/>
      <c r="S82" s="164"/>
      <c r="T82" s="165"/>
      <c r="U82" s="164"/>
      <c r="V82" s="154"/>
      <c r="W82" s="154"/>
      <c r="X82" s="154"/>
      <c r="Y82" s="154"/>
      <c r="Z82" s="154"/>
      <c r="AA82" s="154"/>
      <c r="AB82" s="154"/>
      <c r="AC82" s="154"/>
      <c r="AD82" s="154"/>
      <c r="AE82" s="154" t="s">
        <v>152</v>
      </c>
      <c r="AF82" s="154">
        <v>0</v>
      </c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</row>
    <row r="83" spans="1:60" ht="12.75" outlineLevel="1">
      <c r="A83" s="155">
        <v>35</v>
      </c>
      <c r="B83" s="161" t="s">
        <v>262</v>
      </c>
      <c r="C83" s="198" t="s">
        <v>263</v>
      </c>
      <c r="D83" s="163" t="s">
        <v>182</v>
      </c>
      <c r="E83" s="171">
        <v>4.89</v>
      </c>
      <c r="F83" s="175"/>
      <c r="G83" s="176">
        <f>ROUND(E83*F83,2)</f>
        <v>0</v>
      </c>
      <c r="H83" s="175"/>
      <c r="I83" s="176">
        <f>ROUND(E83*H83,2)</f>
        <v>0</v>
      </c>
      <c r="J83" s="175"/>
      <c r="K83" s="176">
        <f>ROUND(E83*J83,2)</f>
        <v>0</v>
      </c>
      <c r="L83" s="176">
        <v>15</v>
      </c>
      <c r="M83" s="176">
        <f>G83*(1+L83/100)</f>
        <v>0</v>
      </c>
      <c r="N83" s="164">
        <v>0.09324</v>
      </c>
      <c r="O83" s="164">
        <f>ROUND(E83*N83,5)</f>
        <v>0.45594</v>
      </c>
      <c r="P83" s="164">
        <v>0</v>
      </c>
      <c r="Q83" s="164">
        <f>ROUND(E83*P83,5)</f>
        <v>0</v>
      </c>
      <c r="R83" s="164"/>
      <c r="S83" s="164"/>
      <c r="T83" s="165">
        <v>0.787</v>
      </c>
      <c r="U83" s="164">
        <f>ROUND(E83*T83,2)</f>
        <v>3.85</v>
      </c>
      <c r="V83" s="154"/>
      <c r="W83" s="154"/>
      <c r="X83" s="154"/>
      <c r="Y83" s="154"/>
      <c r="Z83" s="154"/>
      <c r="AA83" s="154"/>
      <c r="AB83" s="154"/>
      <c r="AC83" s="154"/>
      <c r="AD83" s="154"/>
      <c r="AE83" s="154" t="s">
        <v>150</v>
      </c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</row>
    <row r="84" spans="1:60" ht="12.75" outlineLevel="1">
      <c r="A84" s="155"/>
      <c r="B84" s="161"/>
      <c r="C84" s="199" t="s">
        <v>264</v>
      </c>
      <c r="D84" s="166"/>
      <c r="E84" s="172">
        <v>1.29</v>
      </c>
      <c r="F84" s="176"/>
      <c r="G84" s="176"/>
      <c r="H84" s="176"/>
      <c r="I84" s="176"/>
      <c r="J84" s="176"/>
      <c r="K84" s="176"/>
      <c r="L84" s="176"/>
      <c r="M84" s="176"/>
      <c r="N84" s="164"/>
      <c r="O84" s="164"/>
      <c r="P84" s="164"/>
      <c r="Q84" s="164"/>
      <c r="R84" s="164"/>
      <c r="S84" s="164"/>
      <c r="T84" s="165"/>
      <c r="U84" s="164"/>
      <c r="V84" s="154"/>
      <c r="W84" s="154"/>
      <c r="X84" s="154"/>
      <c r="Y84" s="154"/>
      <c r="Z84" s="154"/>
      <c r="AA84" s="154"/>
      <c r="AB84" s="154"/>
      <c r="AC84" s="154"/>
      <c r="AD84" s="154"/>
      <c r="AE84" s="154" t="s">
        <v>152</v>
      </c>
      <c r="AF84" s="154">
        <v>0</v>
      </c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</row>
    <row r="85" spans="1:60" ht="12.75" outlineLevel="1">
      <c r="A85" s="155"/>
      <c r="B85" s="161"/>
      <c r="C85" s="199" t="s">
        <v>265</v>
      </c>
      <c r="D85" s="166"/>
      <c r="E85" s="172">
        <v>3.6</v>
      </c>
      <c r="F85" s="176"/>
      <c r="G85" s="176"/>
      <c r="H85" s="176"/>
      <c r="I85" s="176"/>
      <c r="J85" s="176"/>
      <c r="K85" s="176"/>
      <c r="L85" s="176"/>
      <c r="M85" s="176"/>
      <c r="N85" s="164"/>
      <c r="O85" s="164"/>
      <c r="P85" s="164"/>
      <c r="Q85" s="164"/>
      <c r="R85" s="164"/>
      <c r="S85" s="164"/>
      <c r="T85" s="165"/>
      <c r="U85" s="164"/>
      <c r="V85" s="154"/>
      <c r="W85" s="154"/>
      <c r="X85" s="154"/>
      <c r="Y85" s="154"/>
      <c r="Z85" s="154"/>
      <c r="AA85" s="154"/>
      <c r="AB85" s="154"/>
      <c r="AC85" s="154"/>
      <c r="AD85" s="154"/>
      <c r="AE85" s="154" t="s">
        <v>152</v>
      </c>
      <c r="AF85" s="154">
        <v>0</v>
      </c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</row>
    <row r="86" spans="1:60" ht="22.5" outlineLevel="1">
      <c r="A86" s="155">
        <v>36</v>
      </c>
      <c r="B86" s="161" t="s">
        <v>266</v>
      </c>
      <c r="C86" s="198" t="s">
        <v>267</v>
      </c>
      <c r="D86" s="163" t="s">
        <v>182</v>
      </c>
      <c r="E86" s="171">
        <v>15.1</v>
      </c>
      <c r="F86" s="175"/>
      <c r="G86" s="176">
        <f>ROUND(E86*F86,2)</f>
        <v>0</v>
      </c>
      <c r="H86" s="175"/>
      <c r="I86" s="176">
        <f>ROUND(E86*H86,2)</f>
        <v>0</v>
      </c>
      <c r="J86" s="175"/>
      <c r="K86" s="176">
        <f>ROUND(E86*J86,2)</f>
        <v>0</v>
      </c>
      <c r="L86" s="176">
        <v>15</v>
      </c>
      <c r="M86" s="176">
        <f>G86*(1+L86/100)</f>
        <v>0</v>
      </c>
      <c r="N86" s="164">
        <v>0.01922</v>
      </c>
      <c r="O86" s="164">
        <f>ROUND(E86*N86,5)</f>
        <v>0.29022</v>
      </c>
      <c r="P86" s="164">
        <v>0</v>
      </c>
      <c r="Q86" s="164">
        <f>ROUND(E86*P86,5)</f>
        <v>0</v>
      </c>
      <c r="R86" s="164"/>
      <c r="S86" s="164"/>
      <c r="T86" s="165">
        <v>1.56469</v>
      </c>
      <c r="U86" s="164">
        <f>ROUND(E86*T86,2)</f>
        <v>23.63</v>
      </c>
      <c r="V86" s="154"/>
      <c r="W86" s="154"/>
      <c r="X86" s="154"/>
      <c r="Y86" s="154"/>
      <c r="Z86" s="154"/>
      <c r="AA86" s="154"/>
      <c r="AB86" s="154"/>
      <c r="AC86" s="154"/>
      <c r="AD86" s="154"/>
      <c r="AE86" s="154" t="s">
        <v>172</v>
      </c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</row>
    <row r="87" spans="1:60" ht="12.75" outlineLevel="1">
      <c r="A87" s="155"/>
      <c r="B87" s="161"/>
      <c r="C87" s="199" t="s">
        <v>268</v>
      </c>
      <c r="D87" s="166"/>
      <c r="E87" s="172">
        <v>15.1</v>
      </c>
      <c r="F87" s="176"/>
      <c r="G87" s="176"/>
      <c r="H87" s="176"/>
      <c r="I87" s="176"/>
      <c r="J87" s="176"/>
      <c r="K87" s="176"/>
      <c r="L87" s="176"/>
      <c r="M87" s="176"/>
      <c r="N87" s="164"/>
      <c r="O87" s="164"/>
      <c r="P87" s="164"/>
      <c r="Q87" s="164"/>
      <c r="R87" s="164"/>
      <c r="S87" s="164"/>
      <c r="T87" s="165"/>
      <c r="U87" s="164"/>
      <c r="V87" s="154"/>
      <c r="W87" s="154"/>
      <c r="X87" s="154"/>
      <c r="Y87" s="154"/>
      <c r="Z87" s="154"/>
      <c r="AA87" s="154"/>
      <c r="AB87" s="154"/>
      <c r="AC87" s="154"/>
      <c r="AD87" s="154"/>
      <c r="AE87" s="154" t="s">
        <v>152</v>
      </c>
      <c r="AF87" s="154">
        <v>0</v>
      </c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</row>
    <row r="88" spans="1:60" ht="22.5" outlineLevel="1">
      <c r="A88" s="155">
        <v>37</v>
      </c>
      <c r="B88" s="161" t="s">
        <v>269</v>
      </c>
      <c r="C88" s="198" t="s">
        <v>270</v>
      </c>
      <c r="D88" s="163" t="s">
        <v>182</v>
      </c>
      <c r="E88" s="171">
        <v>98.9</v>
      </c>
      <c r="F88" s="175"/>
      <c r="G88" s="176">
        <f>ROUND(E88*F88,2)</f>
        <v>0</v>
      </c>
      <c r="H88" s="175"/>
      <c r="I88" s="176">
        <f>ROUND(E88*H88,2)</f>
        <v>0</v>
      </c>
      <c r="J88" s="175"/>
      <c r="K88" s="176">
        <f>ROUND(E88*J88,2)</f>
        <v>0</v>
      </c>
      <c r="L88" s="176">
        <v>15</v>
      </c>
      <c r="M88" s="176">
        <f>G88*(1+L88/100)</f>
        <v>0</v>
      </c>
      <c r="N88" s="164">
        <v>0.01764</v>
      </c>
      <c r="O88" s="164">
        <f>ROUND(E88*N88,5)</f>
        <v>1.7446</v>
      </c>
      <c r="P88" s="164">
        <v>0</v>
      </c>
      <c r="Q88" s="164">
        <f>ROUND(E88*P88,5)</f>
        <v>0</v>
      </c>
      <c r="R88" s="164"/>
      <c r="S88" s="164"/>
      <c r="T88" s="165">
        <v>1.56419</v>
      </c>
      <c r="U88" s="164">
        <f>ROUND(E88*T88,2)</f>
        <v>154.7</v>
      </c>
      <c r="V88" s="154"/>
      <c r="W88" s="154"/>
      <c r="X88" s="154"/>
      <c r="Y88" s="154"/>
      <c r="Z88" s="154"/>
      <c r="AA88" s="154"/>
      <c r="AB88" s="154"/>
      <c r="AC88" s="154"/>
      <c r="AD88" s="154"/>
      <c r="AE88" s="154" t="s">
        <v>172</v>
      </c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</row>
    <row r="89" spans="1:60" ht="12.75" outlineLevel="1">
      <c r="A89" s="155"/>
      <c r="B89" s="161"/>
      <c r="C89" s="199" t="s">
        <v>271</v>
      </c>
      <c r="D89" s="166"/>
      <c r="E89" s="172">
        <v>98.9</v>
      </c>
      <c r="F89" s="176"/>
      <c r="G89" s="176"/>
      <c r="H89" s="176"/>
      <c r="I89" s="176"/>
      <c r="J89" s="176"/>
      <c r="K89" s="176"/>
      <c r="L89" s="176"/>
      <c r="M89" s="176"/>
      <c r="N89" s="164"/>
      <c r="O89" s="164"/>
      <c r="P89" s="164"/>
      <c r="Q89" s="164"/>
      <c r="R89" s="164"/>
      <c r="S89" s="164"/>
      <c r="T89" s="165"/>
      <c r="U89" s="164"/>
      <c r="V89" s="154"/>
      <c r="W89" s="154"/>
      <c r="X89" s="154"/>
      <c r="Y89" s="154"/>
      <c r="Z89" s="154"/>
      <c r="AA89" s="154"/>
      <c r="AB89" s="154"/>
      <c r="AC89" s="154"/>
      <c r="AD89" s="154"/>
      <c r="AE89" s="154" t="s">
        <v>152</v>
      </c>
      <c r="AF89" s="154">
        <v>0</v>
      </c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</row>
    <row r="90" spans="1:60" ht="12.75" outlineLevel="1">
      <c r="A90" s="155">
        <v>38</v>
      </c>
      <c r="B90" s="161" t="s">
        <v>272</v>
      </c>
      <c r="C90" s="198" t="s">
        <v>273</v>
      </c>
      <c r="D90" s="163" t="s">
        <v>182</v>
      </c>
      <c r="E90" s="171">
        <v>114</v>
      </c>
      <c r="F90" s="175"/>
      <c r="G90" s="176">
        <f>ROUND(E90*F90,2)</f>
        <v>0</v>
      </c>
      <c r="H90" s="175"/>
      <c r="I90" s="176">
        <f>ROUND(E90*H90,2)</f>
        <v>0</v>
      </c>
      <c r="J90" s="175"/>
      <c r="K90" s="176">
        <f>ROUND(E90*J90,2)</f>
        <v>0</v>
      </c>
      <c r="L90" s="176">
        <v>15</v>
      </c>
      <c r="M90" s="176">
        <f>G90*(1+L90/100)</f>
        <v>0</v>
      </c>
      <c r="N90" s="164">
        <v>0.00181</v>
      </c>
      <c r="O90" s="164">
        <f>ROUND(E90*N90,5)</f>
        <v>0.20634</v>
      </c>
      <c r="P90" s="164">
        <v>0</v>
      </c>
      <c r="Q90" s="164">
        <f>ROUND(E90*P90,5)</f>
        <v>0</v>
      </c>
      <c r="R90" s="164"/>
      <c r="S90" s="164"/>
      <c r="T90" s="165">
        <v>0.032</v>
      </c>
      <c r="U90" s="164">
        <f>ROUND(E90*T90,2)</f>
        <v>3.65</v>
      </c>
      <c r="V90" s="154"/>
      <c r="W90" s="154"/>
      <c r="X90" s="154"/>
      <c r="Y90" s="154"/>
      <c r="Z90" s="154"/>
      <c r="AA90" s="154"/>
      <c r="AB90" s="154"/>
      <c r="AC90" s="154"/>
      <c r="AD90" s="154"/>
      <c r="AE90" s="154" t="s">
        <v>150</v>
      </c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</row>
    <row r="91" spans="1:60" ht="12.75" outlineLevel="1">
      <c r="A91" s="155"/>
      <c r="B91" s="161"/>
      <c r="C91" s="199" t="s">
        <v>274</v>
      </c>
      <c r="D91" s="166"/>
      <c r="E91" s="172">
        <v>114</v>
      </c>
      <c r="F91" s="176"/>
      <c r="G91" s="176"/>
      <c r="H91" s="176"/>
      <c r="I91" s="176"/>
      <c r="J91" s="176"/>
      <c r="K91" s="176"/>
      <c r="L91" s="176"/>
      <c r="M91" s="176"/>
      <c r="N91" s="164"/>
      <c r="O91" s="164"/>
      <c r="P91" s="164"/>
      <c r="Q91" s="164"/>
      <c r="R91" s="164"/>
      <c r="S91" s="164"/>
      <c r="T91" s="165"/>
      <c r="U91" s="164"/>
      <c r="V91" s="154"/>
      <c r="W91" s="154"/>
      <c r="X91" s="154"/>
      <c r="Y91" s="154"/>
      <c r="Z91" s="154"/>
      <c r="AA91" s="154"/>
      <c r="AB91" s="154"/>
      <c r="AC91" s="154"/>
      <c r="AD91" s="154"/>
      <c r="AE91" s="154" t="s">
        <v>152</v>
      </c>
      <c r="AF91" s="154">
        <v>0</v>
      </c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</row>
    <row r="92" spans="1:60" ht="12.75" outlineLevel="1">
      <c r="A92" s="155">
        <v>39</v>
      </c>
      <c r="B92" s="161" t="s">
        <v>275</v>
      </c>
      <c r="C92" s="198" t="s">
        <v>276</v>
      </c>
      <c r="D92" s="163" t="s">
        <v>217</v>
      </c>
      <c r="E92" s="171">
        <v>1</v>
      </c>
      <c r="F92" s="175"/>
      <c r="G92" s="176">
        <f>ROUND(E92*F92,2)</f>
        <v>0</v>
      </c>
      <c r="H92" s="175"/>
      <c r="I92" s="176">
        <f>ROUND(E92*H92,2)</f>
        <v>0</v>
      </c>
      <c r="J92" s="175"/>
      <c r="K92" s="176">
        <f>ROUND(E92*J92,2)</f>
        <v>0</v>
      </c>
      <c r="L92" s="176">
        <v>15</v>
      </c>
      <c r="M92" s="176">
        <f>G92*(1+L92/100)</f>
        <v>0</v>
      </c>
      <c r="N92" s="164">
        <v>0</v>
      </c>
      <c r="O92" s="164">
        <f>ROUND(E92*N92,5)</f>
        <v>0</v>
      </c>
      <c r="P92" s="164">
        <v>0</v>
      </c>
      <c r="Q92" s="164">
        <f>ROUND(E92*P92,5)</f>
        <v>0</v>
      </c>
      <c r="R92" s="164"/>
      <c r="S92" s="164"/>
      <c r="T92" s="165">
        <v>1.685</v>
      </c>
      <c r="U92" s="164">
        <f>ROUND(E92*T92,2)</f>
        <v>1.69</v>
      </c>
      <c r="V92" s="154"/>
      <c r="W92" s="154"/>
      <c r="X92" s="154"/>
      <c r="Y92" s="154"/>
      <c r="Z92" s="154"/>
      <c r="AA92" s="154"/>
      <c r="AB92" s="154"/>
      <c r="AC92" s="154"/>
      <c r="AD92" s="154"/>
      <c r="AE92" s="154" t="s">
        <v>150</v>
      </c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</row>
    <row r="93" spans="1:31" ht="12.75">
      <c r="A93" s="156" t="s">
        <v>145</v>
      </c>
      <c r="B93" s="162" t="s">
        <v>64</v>
      </c>
      <c r="C93" s="200" t="s">
        <v>65</v>
      </c>
      <c r="D93" s="167"/>
      <c r="E93" s="173"/>
      <c r="F93" s="177"/>
      <c r="G93" s="177">
        <f>SUMIF(AE94:AE105,"&lt;&gt;NOR",G94:G105)</f>
        <v>0</v>
      </c>
      <c r="H93" s="177"/>
      <c r="I93" s="177">
        <f>SUM(I94:I105)</f>
        <v>0</v>
      </c>
      <c r="J93" s="177"/>
      <c r="K93" s="177">
        <f>SUM(K94:K105)</f>
        <v>0</v>
      </c>
      <c r="L93" s="177"/>
      <c r="M93" s="177">
        <f>SUM(M94:M105)</f>
        <v>0</v>
      </c>
      <c r="N93" s="168"/>
      <c r="O93" s="168">
        <f>SUM(O94:O105)</f>
        <v>11.341620000000002</v>
      </c>
      <c r="P93" s="168"/>
      <c r="Q93" s="168">
        <f>SUM(Q94:Q105)</f>
        <v>0</v>
      </c>
      <c r="R93" s="168"/>
      <c r="S93" s="168"/>
      <c r="T93" s="169"/>
      <c r="U93" s="168">
        <f>SUM(U94:U105)</f>
        <v>60.19999999999999</v>
      </c>
      <c r="AE93" t="s">
        <v>146</v>
      </c>
    </row>
    <row r="94" spans="1:60" ht="12.75" outlineLevel="1">
      <c r="A94" s="155">
        <v>40</v>
      </c>
      <c r="B94" s="161" t="s">
        <v>277</v>
      </c>
      <c r="C94" s="198" t="s">
        <v>278</v>
      </c>
      <c r="D94" s="163" t="s">
        <v>149</v>
      </c>
      <c r="E94" s="171">
        <v>1.8</v>
      </c>
      <c r="F94" s="175"/>
      <c r="G94" s="176">
        <f>ROUND(E94*F94,2)</f>
        <v>0</v>
      </c>
      <c r="H94" s="175"/>
      <c r="I94" s="176">
        <f>ROUND(E94*H94,2)</f>
        <v>0</v>
      </c>
      <c r="J94" s="175"/>
      <c r="K94" s="176">
        <f>ROUND(E94*J94,2)</f>
        <v>0</v>
      </c>
      <c r="L94" s="176">
        <v>15</v>
      </c>
      <c r="M94" s="176">
        <f>G94*(1+L94/100)</f>
        <v>0</v>
      </c>
      <c r="N94" s="164">
        <v>1.1322</v>
      </c>
      <c r="O94" s="164">
        <f>ROUND(E94*N94,5)</f>
        <v>2.03796</v>
      </c>
      <c r="P94" s="164">
        <v>0</v>
      </c>
      <c r="Q94" s="164">
        <f>ROUND(E94*P94,5)</f>
        <v>0</v>
      </c>
      <c r="R94" s="164"/>
      <c r="S94" s="164"/>
      <c r="T94" s="165">
        <v>1.7</v>
      </c>
      <c r="U94" s="164">
        <f>ROUND(E94*T94,2)</f>
        <v>3.06</v>
      </c>
      <c r="V94" s="154"/>
      <c r="W94" s="154"/>
      <c r="X94" s="154"/>
      <c r="Y94" s="154"/>
      <c r="Z94" s="154"/>
      <c r="AA94" s="154"/>
      <c r="AB94" s="154"/>
      <c r="AC94" s="154"/>
      <c r="AD94" s="154"/>
      <c r="AE94" s="154" t="s">
        <v>150</v>
      </c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</row>
    <row r="95" spans="1:60" ht="12.75" outlineLevel="1">
      <c r="A95" s="155"/>
      <c r="B95" s="161"/>
      <c r="C95" s="199" t="s">
        <v>279</v>
      </c>
      <c r="D95" s="166"/>
      <c r="E95" s="172"/>
      <c r="F95" s="176"/>
      <c r="G95" s="176"/>
      <c r="H95" s="176"/>
      <c r="I95" s="176"/>
      <c r="J95" s="176"/>
      <c r="K95" s="176"/>
      <c r="L95" s="176"/>
      <c r="M95" s="176"/>
      <c r="N95" s="164"/>
      <c r="O95" s="164"/>
      <c r="P95" s="164"/>
      <c r="Q95" s="164"/>
      <c r="R95" s="164"/>
      <c r="S95" s="164"/>
      <c r="T95" s="165"/>
      <c r="U95" s="164"/>
      <c r="V95" s="154"/>
      <c r="W95" s="154"/>
      <c r="X95" s="154"/>
      <c r="Y95" s="154"/>
      <c r="Z95" s="154"/>
      <c r="AA95" s="154"/>
      <c r="AB95" s="154"/>
      <c r="AC95" s="154"/>
      <c r="AD95" s="154"/>
      <c r="AE95" s="154" t="s">
        <v>152</v>
      </c>
      <c r="AF95" s="154">
        <v>0</v>
      </c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</row>
    <row r="96" spans="1:60" ht="12.75" outlineLevel="1">
      <c r="A96" s="155"/>
      <c r="B96" s="161"/>
      <c r="C96" s="199" t="s">
        <v>280</v>
      </c>
      <c r="D96" s="166"/>
      <c r="E96" s="172">
        <v>1.8</v>
      </c>
      <c r="F96" s="176"/>
      <c r="G96" s="176"/>
      <c r="H96" s="176"/>
      <c r="I96" s="176"/>
      <c r="J96" s="176"/>
      <c r="K96" s="176"/>
      <c r="L96" s="176"/>
      <c r="M96" s="176"/>
      <c r="N96" s="164"/>
      <c r="O96" s="164"/>
      <c r="P96" s="164"/>
      <c r="Q96" s="164"/>
      <c r="R96" s="164"/>
      <c r="S96" s="164"/>
      <c r="T96" s="165"/>
      <c r="U96" s="164"/>
      <c r="V96" s="154"/>
      <c r="W96" s="154"/>
      <c r="X96" s="154"/>
      <c r="Y96" s="154"/>
      <c r="Z96" s="154"/>
      <c r="AA96" s="154"/>
      <c r="AB96" s="154"/>
      <c r="AC96" s="154"/>
      <c r="AD96" s="154"/>
      <c r="AE96" s="154" t="s">
        <v>152</v>
      </c>
      <c r="AF96" s="154">
        <v>0</v>
      </c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</row>
    <row r="97" spans="1:60" ht="12.75" outlineLevel="1">
      <c r="A97" s="155">
        <v>41</v>
      </c>
      <c r="B97" s="161" t="s">
        <v>281</v>
      </c>
      <c r="C97" s="198" t="s">
        <v>282</v>
      </c>
      <c r="D97" s="163" t="s">
        <v>182</v>
      </c>
      <c r="E97" s="171">
        <v>32.88</v>
      </c>
      <c r="F97" s="175"/>
      <c r="G97" s="176">
        <f>ROUND(E97*F97,2)</f>
        <v>0</v>
      </c>
      <c r="H97" s="175"/>
      <c r="I97" s="176">
        <f>ROUND(E97*H97,2)</f>
        <v>0</v>
      </c>
      <c r="J97" s="175"/>
      <c r="K97" s="176">
        <f>ROUND(E97*J97,2)</f>
        <v>0</v>
      </c>
      <c r="L97" s="176">
        <v>15</v>
      </c>
      <c r="M97" s="176">
        <f>G97*(1+L97/100)</f>
        <v>0</v>
      </c>
      <c r="N97" s="164">
        <v>0.00782</v>
      </c>
      <c r="O97" s="164">
        <f>ROUND(E97*N97,5)</f>
        <v>0.25712</v>
      </c>
      <c r="P97" s="164">
        <v>0</v>
      </c>
      <c r="Q97" s="164">
        <f>ROUND(E97*P97,5)</f>
        <v>0</v>
      </c>
      <c r="R97" s="164"/>
      <c r="S97" s="164"/>
      <c r="T97" s="165">
        <v>0.79</v>
      </c>
      <c r="U97" s="164">
        <f>ROUND(E97*T97,2)</f>
        <v>25.98</v>
      </c>
      <c r="V97" s="154"/>
      <c r="W97" s="154"/>
      <c r="X97" s="154"/>
      <c r="Y97" s="154"/>
      <c r="Z97" s="154"/>
      <c r="AA97" s="154"/>
      <c r="AB97" s="154"/>
      <c r="AC97" s="154"/>
      <c r="AD97" s="154"/>
      <c r="AE97" s="154" t="s">
        <v>150</v>
      </c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</row>
    <row r="98" spans="1:60" ht="22.5" outlineLevel="1">
      <c r="A98" s="155"/>
      <c r="B98" s="161"/>
      <c r="C98" s="199" t="s">
        <v>283</v>
      </c>
      <c r="D98" s="166"/>
      <c r="E98" s="172">
        <v>32.88</v>
      </c>
      <c r="F98" s="176"/>
      <c r="G98" s="176"/>
      <c r="H98" s="176"/>
      <c r="I98" s="176"/>
      <c r="J98" s="176"/>
      <c r="K98" s="176"/>
      <c r="L98" s="176"/>
      <c r="M98" s="176"/>
      <c r="N98" s="164"/>
      <c r="O98" s="164"/>
      <c r="P98" s="164"/>
      <c r="Q98" s="164"/>
      <c r="R98" s="164"/>
      <c r="S98" s="164"/>
      <c r="T98" s="165"/>
      <c r="U98" s="164"/>
      <c r="V98" s="154"/>
      <c r="W98" s="154"/>
      <c r="X98" s="154"/>
      <c r="Y98" s="154"/>
      <c r="Z98" s="154"/>
      <c r="AA98" s="154"/>
      <c r="AB98" s="154"/>
      <c r="AC98" s="154"/>
      <c r="AD98" s="154"/>
      <c r="AE98" s="154" t="s">
        <v>152</v>
      </c>
      <c r="AF98" s="154">
        <v>0</v>
      </c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</row>
    <row r="99" spans="1:60" ht="12.75" outlineLevel="1">
      <c r="A99" s="155">
        <v>42</v>
      </c>
      <c r="B99" s="161" t="s">
        <v>284</v>
      </c>
      <c r="C99" s="198" t="s">
        <v>285</v>
      </c>
      <c r="D99" s="163" t="s">
        <v>182</v>
      </c>
      <c r="E99" s="171">
        <v>32.88</v>
      </c>
      <c r="F99" s="175"/>
      <c r="G99" s="176">
        <f>ROUND(E99*F99,2)</f>
        <v>0</v>
      </c>
      <c r="H99" s="175"/>
      <c r="I99" s="176">
        <f>ROUND(E99*H99,2)</f>
        <v>0</v>
      </c>
      <c r="J99" s="175"/>
      <c r="K99" s="176">
        <f>ROUND(E99*J99,2)</f>
        <v>0</v>
      </c>
      <c r="L99" s="176">
        <v>15</v>
      </c>
      <c r="M99" s="176">
        <f>G99*(1+L99/100)</f>
        <v>0</v>
      </c>
      <c r="N99" s="164">
        <v>0</v>
      </c>
      <c r="O99" s="164">
        <f>ROUND(E99*N99,5)</f>
        <v>0</v>
      </c>
      <c r="P99" s="164">
        <v>0</v>
      </c>
      <c r="Q99" s="164">
        <f>ROUND(E99*P99,5)</f>
        <v>0</v>
      </c>
      <c r="R99" s="164"/>
      <c r="S99" s="164"/>
      <c r="T99" s="165">
        <v>0.29</v>
      </c>
      <c r="U99" s="164">
        <f>ROUND(E99*T99,2)</f>
        <v>9.54</v>
      </c>
      <c r="V99" s="154"/>
      <c r="W99" s="154"/>
      <c r="X99" s="154"/>
      <c r="Y99" s="154"/>
      <c r="Z99" s="154"/>
      <c r="AA99" s="154"/>
      <c r="AB99" s="154"/>
      <c r="AC99" s="154"/>
      <c r="AD99" s="154"/>
      <c r="AE99" s="154" t="s">
        <v>150</v>
      </c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</row>
    <row r="100" spans="1:60" ht="12.75" outlineLevel="1">
      <c r="A100" s="155">
        <v>43</v>
      </c>
      <c r="B100" s="161" t="s">
        <v>286</v>
      </c>
      <c r="C100" s="198" t="s">
        <v>287</v>
      </c>
      <c r="D100" s="163" t="s">
        <v>257</v>
      </c>
      <c r="E100" s="171">
        <v>49.1</v>
      </c>
      <c r="F100" s="175"/>
      <c r="G100" s="176">
        <f>ROUND(E100*F100,2)</f>
        <v>0</v>
      </c>
      <c r="H100" s="175"/>
      <c r="I100" s="176">
        <f>ROUND(E100*H100,2)</f>
        <v>0</v>
      </c>
      <c r="J100" s="175"/>
      <c r="K100" s="176">
        <f>ROUND(E100*J100,2)</f>
        <v>0</v>
      </c>
      <c r="L100" s="176">
        <v>15</v>
      </c>
      <c r="M100" s="176">
        <f>G100*(1+L100/100)</f>
        <v>0</v>
      </c>
      <c r="N100" s="164">
        <v>0.00055</v>
      </c>
      <c r="O100" s="164">
        <f>ROUND(E100*N100,5)</f>
        <v>0.02701</v>
      </c>
      <c r="P100" s="164">
        <v>0</v>
      </c>
      <c r="Q100" s="164">
        <f>ROUND(E100*P100,5)</f>
        <v>0</v>
      </c>
      <c r="R100" s="164"/>
      <c r="S100" s="164"/>
      <c r="T100" s="165">
        <v>0.15</v>
      </c>
      <c r="U100" s="164">
        <f>ROUND(E100*T100,2)</f>
        <v>7.37</v>
      </c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 t="s">
        <v>150</v>
      </c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</row>
    <row r="101" spans="1:60" ht="12.75" outlineLevel="1">
      <c r="A101" s="155"/>
      <c r="B101" s="161"/>
      <c r="C101" s="199" t="s">
        <v>288</v>
      </c>
      <c r="D101" s="166"/>
      <c r="E101" s="172">
        <v>49.1</v>
      </c>
      <c r="F101" s="176"/>
      <c r="G101" s="176"/>
      <c r="H101" s="176"/>
      <c r="I101" s="176"/>
      <c r="J101" s="176"/>
      <c r="K101" s="176"/>
      <c r="L101" s="176"/>
      <c r="M101" s="176"/>
      <c r="N101" s="164"/>
      <c r="O101" s="164"/>
      <c r="P101" s="164"/>
      <c r="Q101" s="164"/>
      <c r="R101" s="164"/>
      <c r="S101" s="164"/>
      <c r="T101" s="165"/>
      <c r="U101" s="16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 t="s">
        <v>152</v>
      </c>
      <c r="AF101" s="154">
        <v>0</v>
      </c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</row>
    <row r="102" spans="1:60" ht="12.75" outlineLevel="1">
      <c r="A102" s="155">
        <v>44</v>
      </c>
      <c r="B102" s="161" t="s">
        <v>289</v>
      </c>
      <c r="C102" s="198" t="s">
        <v>290</v>
      </c>
      <c r="D102" s="163" t="s">
        <v>149</v>
      </c>
      <c r="E102" s="171">
        <v>3.437</v>
      </c>
      <c r="F102" s="175"/>
      <c r="G102" s="176">
        <f>ROUND(E102*F102,2)</f>
        <v>0</v>
      </c>
      <c r="H102" s="175"/>
      <c r="I102" s="176">
        <f>ROUND(E102*H102,2)</f>
        <v>0</v>
      </c>
      <c r="J102" s="175"/>
      <c r="K102" s="176">
        <f>ROUND(E102*J102,2)</f>
        <v>0</v>
      </c>
      <c r="L102" s="176">
        <v>15</v>
      </c>
      <c r="M102" s="176">
        <f>G102*(1+L102/100)</f>
        <v>0</v>
      </c>
      <c r="N102" s="164">
        <v>2.52511</v>
      </c>
      <c r="O102" s="164">
        <f>ROUND(E102*N102,5)</f>
        <v>8.6788</v>
      </c>
      <c r="P102" s="164">
        <v>0</v>
      </c>
      <c r="Q102" s="164">
        <f>ROUND(E102*P102,5)</f>
        <v>0</v>
      </c>
      <c r="R102" s="164"/>
      <c r="S102" s="164"/>
      <c r="T102" s="165">
        <v>1.448</v>
      </c>
      <c r="U102" s="164">
        <f>ROUND(E102*T102,2)</f>
        <v>4.98</v>
      </c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 t="s">
        <v>150</v>
      </c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</row>
    <row r="103" spans="1:60" ht="12.75" outlineLevel="1">
      <c r="A103" s="155"/>
      <c r="B103" s="161"/>
      <c r="C103" s="199" t="s">
        <v>291</v>
      </c>
      <c r="D103" s="166"/>
      <c r="E103" s="172">
        <v>3.437</v>
      </c>
      <c r="F103" s="176"/>
      <c r="G103" s="176"/>
      <c r="H103" s="176"/>
      <c r="I103" s="176"/>
      <c r="J103" s="176"/>
      <c r="K103" s="176"/>
      <c r="L103" s="176"/>
      <c r="M103" s="176"/>
      <c r="N103" s="164"/>
      <c r="O103" s="164"/>
      <c r="P103" s="164"/>
      <c r="Q103" s="164"/>
      <c r="R103" s="164"/>
      <c r="S103" s="164"/>
      <c r="T103" s="165"/>
      <c r="U103" s="16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 t="s">
        <v>152</v>
      </c>
      <c r="AF103" s="154">
        <v>0</v>
      </c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</row>
    <row r="104" spans="1:60" ht="12.75" outlineLevel="1">
      <c r="A104" s="155">
        <v>45</v>
      </c>
      <c r="B104" s="161" t="s">
        <v>292</v>
      </c>
      <c r="C104" s="198" t="s">
        <v>293</v>
      </c>
      <c r="D104" s="163" t="s">
        <v>189</v>
      </c>
      <c r="E104" s="171">
        <v>0.335148</v>
      </c>
      <c r="F104" s="175"/>
      <c r="G104" s="176">
        <f>ROUND(E104*F104,2)</f>
        <v>0</v>
      </c>
      <c r="H104" s="175"/>
      <c r="I104" s="176">
        <f>ROUND(E104*H104,2)</f>
        <v>0</v>
      </c>
      <c r="J104" s="175"/>
      <c r="K104" s="176">
        <f>ROUND(E104*J104,2)</f>
        <v>0</v>
      </c>
      <c r="L104" s="176">
        <v>15</v>
      </c>
      <c r="M104" s="176">
        <f>G104*(1+L104/100)</f>
        <v>0</v>
      </c>
      <c r="N104" s="164">
        <v>1.01665</v>
      </c>
      <c r="O104" s="164">
        <f>ROUND(E104*N104,5)</f>
        <v>0.34073</v>
      </c>
      <c r="P104" s="164">
        <v>0</v>
      </c>
      <c r="Q104" s="164">
        <f>ROUND(E104*P104,5)</f>
        <v>0</v>
      </c>
      <c r="R104" s="164"/>
      <c r="S104" s="164"/>
      <c r="T104" s="165">
        <v>27.67</v>
      </c>
      <c r="U104" s="164">
        <f>ROUND(E104*T104,2)</f>
        <v>9.27</v>
      </c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 t="s">
        <v>150</v>
      </c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</row>
    <row r="105" spans="1:60" ht="12.75" outlineLevel="1">
      <c r="A105" s="155"/>
      <c r="B105" s="161"/>
      <c r="C105" s="199" t="s">
        <v>294</v>
      </c>
      <c r="D105" s="166"/>
      <c r="E105" s="172">
        <v>0.335148</v>
      </c>
      <c r="F105" s="176"/>
      <c r="G105" s="176"/>
      <c r="H105" s="176"/>
      <c r="I105" s="176"/>
      <c r="J105" s="176"/>
      <c r="K105" s="176"/>
      <c r="L105" s="176"/>
      <c r="M105" s="176"/>
      <c r="N105" s="164"/>
      <c r="O105" s="164"/>
      <c r="P105" s="164"/>
      <c r="Q105" s="164"/>
      <c r="R105" s="164"/>
      <c r="S105" s="164"/>
      <c r="T105" s="165"/>
      <c r="U105" s="16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 t="s">
        <v>152</v>
      </c>
      <c r="AF105" s="154">
        <v>0</v>
      </c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</row>
    <row r="106" spans="1:31" ht="12.75">
      <c r="A106" s="156" t="s">
        <v>145</v>
      </c>
      <c r="B106" s="162" t="s">
        <v>66</v>
      </c>
      <c r="C106" s="200" t="s">
        <v>67</v>
      </c>
      <c r="D106" s="167"/>
      <c r="E106" s="173"/>
      <c r="F106" s="177"/>
      <c r="G106" s="177">
        <f>SUMIF(AE107:AE130,"&lt;&gt;NOR",G107:G130)</f>
        <v>0</v>
      </c>
      <c r="H106" s="177"/>
      <c r="I106" s="177">
        <f>SUM(I107:I130)</f>
        <v>0</v>
      </c>
      <c r="J106" s="177"/>
      <c r="K106" s="177">
        <f>SUM(K107:K130)</f>
        <v>0</v>
      </c>
      <c r="L106" s="177"/>
      <c r="M106" s="177">
        <f>SUM(M107:M130)</f>
        <v>0</v>
      </c>
      <c r="N106" s="168"/>
      <c r="O106" s="168">
        <f>SUM(O107:O130)</f>
        <v>3.79509</v>
      </c>
      <c r="P106" s="168"/>
      <c r="Q106" s="168">
        <f>SUM(Q107:Q130)</f>
        <v>0</v>
      </c>
      <c r="R106" s="168"/>
      <c r="S106" s="168"/>
      <c r="T106" s="169"/>
      <c r="U106" s="168">
        <f>SUM(U107:U130)</f>
        <v>241.05</v>
      </c>
      <c r="AE106" t="s">
        <v>146</v>
      </c>
    </row>
    <row r="107" spans="1:60" ht="22.5" outlineLevel="1">
      <c r="A107" s="155">
        <v>46</v>
      </c>
      <c r="B107" s="161" t="s">
        <v>295</v>
      </c>
      <c r="C107" s="198" t="s">
        <v>296</v>
      </c>
      <c r="D107" s="163" t="s">
        <v>182</v>
      </c>
      <c r="E107" s="171">
        <v>388.63225</v>
      </c>
      <c r="F107" s="175"/>
      <c r="G107" s="176">
        <f>ROUND(E107*F107,2)</f>
        <v>0</v>
      </c>
      <c r="H107" s="175"/>
      <c r="I107" s="176">
        <f>ROUND(E107*H107,2)</f>
        <v>0</v>
      </c>
      <c r="J107" s="175"/>
      <c r="K107" s="176">
        <f>ROUND(E107*J107,2)</f>
        <v>0</v>
      </c>
      <c r="L107" s="176">
        <v>15</v>
      </c>
      <c r="M107" s="176">
        <f>G107*(1+L107/100)</f>
        <v>0</v>
      </c>
      <c r="N107" s="164">
        <v>0.00491</v>
      </c>
      <c r="O107" s="164">
        <f>ROUND(E107*N107,5)</f>
        <v>1.90818</v>
      </c>
      <c r="P107" s="164">
        <v>0</v>
      </c>
      <c r="Q107" s="164">
        <f>ROUND(E107*P107,5)</f>
        <v>0</v>
      </c>
      <c r="R107" s="164"/>
      <c r="S107" s="164"/>
      <c r="T107" s="165">
        <v>0.362</v>
      </c>
      <c r="U107" s="164">
        <f>ROUND(E107*T107,2)</f>
        <v>140.68</v>
      </c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 t="s">
        <v>150</v>
      </c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</row>
    <row r="108" spans="1:60" ht="22.5" outlineLevel="1">
      <c r="A108" s="155"/>
      <c r="B108" s="161"/>
      <c r="C108" s="199" t="s">
        <v>297</v>
      </c>
      <c r="D108" s="166"/>
      <c r="E108" s="172">
        <v>50.834</v>
      </c>
      <c r="F108" s="176"/>
      <c r="G108" s="176"/>
      <c r="H108" s="176"/>
      <c r="I108" s="176"/>
      <c r="J108" s="176"/>
      <c r="K108" s="176"/>
      <c r="L108" s="176"/>
      <c r="M108" s="176"/>
      <c r="N108" s="164"/>
      <c r="O108" s="164"/>
      <c r="P108" s="164"/>
      <c r="Q108" s="164"/>
      <c r="R108" s="164"/>
      <c r="S108" s="164"/>
      <c r="T108" s="165"/>
      <c r="U108" s="16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 t="s">
        <v>152</v>
      </c>
      <c r="AF108" s="154">
        <v>0</v>
      </c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</row>
    <row r="109" spans="1:60" ht="12.75" outlineLevel="1">
      <c r="A109" s="155"/>
      <c r="B109" s="161"/>
      <c r="C109" s="199" t="s">
        <v>298</v>
      </c>
      <c r="D109" s="166"/>
      <c r="E109" s="172">
        <v>24.3085</v>
      </c>
      <c r="F109" s="176"/>
      <c r="G109" s="176"/>
      <c r="H109" s="176"/>
      <c r="I109" s="176"/>
      <c r="J109" s="176"/>
      <c r="K109" s="176"/>
      <c r="L109" s="176"/>
      <c r="M109" s="176"/>
      <c r="N109" s="164"/>
      <c r="O109" s="164"/>
      <c r="P109" s="164"/>
      <c r="Q109" s="164"/>
      <c r="R109" s="164"/>
      <c r="S109" s="164"/>
      <c r="T109" s="165"/>
      <c r="U109" s="16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 t="s">
        <v>152</v>
      </c>
      <c r="AF109" s="154">
        <v>0</v>
      </c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</row>
    <row r="110" spans="1:60" ht="12.75" outlineLevel="1">
      <c r="A110" s="155"/>
      <c r="B110" s="161"/>
      <c r="C110" s="199" t="s">
        <v>299</v>
      </c>
      <c r="D110" s="166"/>
      <c r="E110" s="172">
        <v>23.971</v>
      </c>
      <c r="F110" s="176"/>
      <c r="G110" s="176"/>
      <c r="H110" s="176"/>
      <c r="I110" s="176"/>
      <c r="J110" s="176"/>
      <c r="K110" s="176"/>
      <c r="L110" s="176"/>
      <c r="M110" s="176"/>
      <c r="N110" s="164"/>
      <c r="O110" s="164"/>
      <c r="P110" s="164"/>
      <c r="Q110" s="164"/>
      <c r="R110" s="164"/>
      <c r="S110" s="164"/>
      <c r="T110" s="165"/>
      <c r="U110" s="16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 t="s">
        <v>152</v>
      </c>
      <c r="AF110" s="154">
        <v>0</v>
      </c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</row>
    <row r="111" spans="1:60" ht="12.75" outlineLevel="1">
      <c r="A111" s="155"/>
      <c r="B111" s="161"/>
      <c r="C111" s="199" t="s">
        <v>300</v>
      </c>
      <c r="D111" s="166"/>
      <c r="E111" s="172">
        <v>25.846</v>
      </c>
      <c r="F111" s="176"/>
      <c r="G111" s="176"/>
      <c r="H111" s="176"/>
      <c r="I111" s="176"/>
      <c r="J111" s="176"/>
      <c r="K111" s="176"/>
      <c r="L111" s="176"/>
      <c r="M111" s="176"/>
      <c r="N111" s="164"/>
      <c r="O111" s="164"/>
      <c r="P111" s="164"/>
      <c r="Q111" s="164"/>
      <c r="R111" s="164"/>
      <c r="S111" s="164"/>
      <c r="T111" s="165"/>
      <c r="U111" s="16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 t="s">
        <v>152</v>
      </c>
      <c r="AF111" s="154">
        <v>0</v>
      </c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</row>
    <row r="112" spans="1:60" ht="12.75" outlineLevel="1">
      <c r="A112" s="155"/>
      <c r="B112" s="161"/>
      <c r="C112" s="199" t="s">
        <v>301</v>
      </c>
      <c r="D112" s="166"/>
      <c r="E112" s="172">
        <v>36.674</v>
      </c>
      <c r="F112" s="176"/>
      <c r="G112" s="176"/>
      <c r="H112" s="176"/>
      <c r="I112" s="176"/>
      <c r="J112" s="176"/>
      <c r="K112" s="176"/>
      <c r="L112" s="176"/>
      <c r="M112" s="176"/>
      <c r="N112" s="164"/>
      <c r="O112" s="164"/>
      <c r="P112" s="164"/>
      <c r="Q112" s="164"/>
      <c r="R112" s="164"/>
      <c r="S112" s="164"/>
      <c r="T112" s="165"/>
      <c r="U112" s="16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 t="s">
        <v>152</v>
      </c>
      <c r="AF112" s="154">
        <v>0</v>
      </c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</row>
    <row r="113" spans="1:60" ht="12.75" outlineLevel="1">
      <c r="A113" s="155"/>
      <c r="B113" s="161"/>
      <c r="C113" s="199" t="s">
        <v>302</v>
      </c>
      <c r="D113" s="166"/>
      <c r="E113" s="172">
        <v>27.3085</v>
      </c>
      <c r="F113" s="176"/>
      <c r="G113" s="176"/>
      <c r="H113" s="176"/>
      <c r="I113" s="176"/>
      <c r="J113" s="176"/>
      <c r="K113" s="176"/>
      <c r="L113" s="176"/>
      <c r="M113" s="176"/>
      <c r="N113" s="164"/>
      <c r="O113" s="164"/>
      <c r="P113" s="164"/>
      <c r="Q113" s="164"/>
      <c r="R113" s="164"/>
      <c r="S113" s="164"/>
      <c r="T113" s="165"/>
      <c r="U113" s="16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 t="s">
        <v>152</v>
      </c>
      <c r="AF113" s="154">
        <v>0</v>
      </c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</row>
    <row r="114" spans="1:60" ht="12.75" outlineLevel="1">
      <c r="A114" s="155"/>
      <c r="B114" s="161"/>
      <c r="C114" s="199" t="s">
        <v>303</v>
      </c>
      <c r="D114" s="166"/>
      <c r="E114" s="172">
        <v>10.518</v>
      </c>
      <c r="F114" s="176"/>
      <c r="G114" s="176"/>
      <c r="H114" s="176"/>
      <c r="I114" s="176"/>
      <c r="J114" s="176"/>
      <c r="K114" s="176"/>
      <c r="L114" s="176"/>
      <c r="M114" s="176"/>
      <c r="N114" s="164"/>
      <c r="O114" s="164"/>
      <c r="P114" s="164"/>
      <c r="Q114" s="164"/>
      <c r="R114" s="164"/>
      <c r="S114" s="164"/>
      <c r="T114" s="165"/>
      <c r="U114" s="16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 t="s">
        <v>152</v>
      </c>
      <c r="AF114" s="154">
        <v>0</v>
      </c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</row>
    <row r="115" spans="1:60" ht="12.75" outlineLevel="1">
      <c r="A115" s="155"/>
      <c r="B115" s="161"/>
      <c r="C115" s="199" t="s">
        <v>304</v>
      </c>
      <c r="D115" s="166"/>
      <c r="E115" s="172">
        <v>24.8055</v>
      </c>
      <c r="F115" s="176"/>
      <c r="G115" s="176"/>
      <c r="H115" s="176"/>
      <c r="I115" s="176"/>
      <c r="J115" s="176"/>
      <c r="K115" s="176"/>
      <c r="L115" s="176"/>
      <c r="M115" s="176"/>
      <c r="N115" s="164"/>
      <c r="O115" s="164"/>
      <c r="P115" s="164"/>
      <c r="Q115" s="164"/>
      <c r="R115" s="164"/>
      <c r="S115" s="164"/>
      <c r="T115" s="165"/>
      <c r="U115" s="16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 t="s">
        <v>152</v>
      </c>
      <c r="AF115" s="154">
        <v>0</v>
      </c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</row>
    <row r="116" spans="1:60" ht="22.5" outlineLevel="1">
      <c r="A116" s="155"/>
      <c r="B116" s="161"/>
      <c r="C116" s="199" t="s">
        <v>305</v>
      </c>
      <c r="D116" s="166"/>
      <c r="E116" s="172">
        <v>41.48975</v>
      </c>
      <c r="F116" s="176"/>
      <c r="G116" s="176"/>
      <c r="H116" s="176"/>
      <c r="I116" s="176"/>
      <c r="J116" s="176"/>
      <c r="K116" s="176"/>
      <c r="L116" s="176"/>
      <c r="M116" s="176"/>
      <c r="N116" s="164"/>
      <c r="O116" s="164"/>
      <c r="P116" s="164"/>
      <c r="Q116" s="164"/>
      <c r="R116" s="164"/>
      <c r="S116" s="164"/>
      <c r="T116" s="165"/>
      <c r="U116" s="16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 t="s">
        <v>152</v>
      </c>
      <c r="AF116" s="154">
        <v>0</v>
      </c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</row>
    <row r="117" spans="1:60" ht="12.75" outlineLevel="1">
      <c r="A117" s="155"/>
      <c r="B117" s="161"/>
      <c r="C117" s="199" t="s">
        <v>306</v>
      </c>
      <c r="D117" s="166"/>
      <c r="E117" s="172">
        <v>39.89275</v>
      </c>
      <c r="F117" s="176"/>
      <c r="G117" s="176"/>
      <c r="H117" s="176"/>
      <c r="I117" s="176"/>
      <c r="J117" s="176"/>
      <c r="K117" s="176"/>
      <c r="L117" s="176"/>
      <c r="M117" s="176"/>
      <c r="N117" s="164"/>
      <c r="O117" s="164"/>
      <c r="P117" s="164"/>
      <c r="Q117" s="164"/>
      <c r="R117" s="164"/>
      <c r="S117" s="164"/>
      <c r="T117" s="165"/>
      <c r="U117" s="16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 t="s">
        <v>152</v>
      </c>
      <c r="AF117" s="154">
        <v>0</v>
      </c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</row>
    <row r="118" spans="1:60" ht="12.75" outlineLevel="1">
      <c r="A118" s="155"/>
      <c r="B118" s="161"/>
      <c r="C118" s="199" t="s">
        <v>307</v>
      </c>
      <c r="D118" s="166"/>
      <c r="E118" s="172">
        <v>37.902125</v>
      </c>
      <c r="F118" s="176"/>
      <c r="G118" s="176"/>
      <c r="H118" s="176"/>
      <c r="I118" s="176"/>
      <c r="J118" s="176"/>
      <c r="K118" s="176"/>
      <c r="L118" s="176"/>
      <c r="M118" s="176"/>
      <c r="N118" s="164"/>
      <c r="O118" s="164"/>
      <c r="P118" s="164"/>
      <c r="Q118" s="164"/>
      <c r="R118" s="164"/>
      <c r="S118" s="164"/>
      <c r="T118" s="165"/>
      <c r="U118" s="16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 t="s">
        <v>152</v>
      </c>
      <c r="AF118" s="154">
        <v>0</v>
      </c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</row>
    <row r="119" spans="1:60" ht="12.75" outlineLevel="1">
      <c r="A119" s="155"/>
      <c r="B119" s="161"/>
      <c r="C119" s="199" t="s">
        <v>308</v>
      </c>
      <c r="D119" s="166"/>
      <c r="E119" s="172">
        <v>32.652125</v>
      </c>
      <c r="F119" s="176"/>
      <c r="G119" s="176"/>
      <c r="H119" s="176"/>
      <c r="I119" s="176"/>
      <c r="J119" s="176"/>
      <c r="K119" s="176"/>
      <c r="L119" s="176"/>
      <c r="M119" s="176"/>
      <c r="N119" s="164"/>
      <c r="O119" s="164"/>
      <c r="P119" s="164"/>
      <c r="Q119" s="164"/>
      <c r="R119" s="164"/>
      <c r="S119" s="164"/>
      <c r="T119" s="165"/>
      <c r="U119" s="16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 t="s">
        <v>152</v>
      </c>
      <c r="AF119" s="154">
        <v>0</v>
      </c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</row>
    <row r="120" spans="1:60" ht="22.5" outlineLevel="1">
      <c r="A120" s="155"/>
      <c r="B120" s="161"/>
      <c r="C120" s="199" t="s">
        <v>309</v>
      </c>
      <c r="D120" s="166"/>
      <c r="E120" s="172">
        <v>12.43</v>
      </c>
      <c r="F120" s="176"/>
      <c r="G120" s="176"/>
      <c r="H120" s="176"/>
      <c r="I120" s="176"/>
      <c r="J120" s="176"/>
      <c r="K120" s="176"/>
      <c r="L120" s="176"/>
      <c r="M120" s="176"/>
      <c r="N120" s="164"/>
      <c r="O120" s="164"/>
      <c r="P120" s="164"/>
      <c r="Q120" s="164"/>
      <c r="R120" s="164"/>
      <c r="S120" s="164"/>
      <c r="T120" s="165"/>
      <c r="U120" s="16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 t="s">
        <v>152</v>
      </c>
      <c r="AF120" s="154">
        <v>0</v>
      </c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</row>
    <row r="121" spans="1:60" ht="12.75" outlineLevel="1">
      <c r="A121" s="155">
        <v>47</v>
      </c>
      <c r="B121" s="161" t="s">
        <v>310</v>
      </c>
      <c r="C121" s="198" t="s">
        <v>311</v>
      </c>
      <c r="D121" s="163" t="s">
        <v>182</v>
      </c>
      <c r="E121" s="171">
        <v>149.59525</v>
      </c>
      <c r="F121" s="175"/>
      <c r="G121" s="176">
        <f>ROUND(E121*F121,2)</f>
        <v>0</v>
      </c>
      <c r="H121" s="175"/>
      <c r="I121" s="176">
        <f>ROUND(E121*H121,2)</f>
        <v>0</v>
      </c>
      <c r="J121" s="175"/>
      <c r="K121" s="176">
        <f>ROUND(E121*J121,2)</f>
        <v>0</v>
      </c>
      <c r="L121" s="176">
        <v>15</v>
      </c>
      <c r="M121" s="176">
        <f>G121*(1+L121/100)</f>
        <v>0</v>
      </c>
      <c r="N121" s="164">
        <v>0.00635</v>
      </c>
      <c r="O121" s="164">
        <f>ROUND(E121*N121,5)</f>
        <v>0.94993</v>
      </c>
      <c r="P121" s="164">
        <v>0</v>
      </c>
      <c r="Q121" s="164">
        <f>ROUND(E121*P121,5)</f>
        <v>0</v>
      </c>
      <c r="R121" s="164"/>
      <c r="S121" s="164"/>
      <c r="T121" s="165">
        <v>0.319</v>
      </c>
      <c r="U121" s="164">
        <f>ROUND(E121*T121,2)</f>
        <v>47.72</v>
      </c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 t="s">
        <v>150</v>
      </c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</row>
    <row r="122" spans="1:60" ht="12.75" outlineLevel="1">
      <c r="A122" s="155"/>
      <c r="B122" s="161"/>
      <c r="C122" s="199" t="s">
        <v>312</v>
      </c>
      <c r="D122" s="166"/>
      <c r="E122" s="172">
        <v>210.16075</v>
      </c>
      <c r="F122" s="176"/>
      <c r="G122" s="176"/>
      <c r="H122" s="176"/>
      <c r="I122" s="176"/>
      <c r="J122" s="176"/>
      <c r="K122" s="176"/>
      <c r="L122" s="176"/>
      <c r="M122" s="176"/>
      <c r="N122" s="164"/>
      <c r="O122" s="164"/>
      <c r="P122" s="164"/>
      <c r="Q122" s="164"/>
      <c r="R122" s="164"/>
      <c r="S122" s="164"/>
      <c r="T122" s="165"/>
      <c r="U122" s="16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 t="s">
        <v>152</v>
      </c>
      <c r="AF122" s="154">
        <v>0</v>
      </c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</row>
    <row r="123" spans="1:60" ht="12.75" outlineLevel="1">
      <c r="A123" s="155"/>
      <c r="B123" s="161"/>
      <c r="C123" s="199" t="s">
        <v>313</v>
      </c>
      <c r="D123" s="166"/>
      <c r="E123" s="172">
        <v>-60.5655</v>
      </c>
      <c r="F123" s="176"/>
      <c r="G123" s="176"/>
      <c r="H123" s="176"/>
      <c r="I123" s="176"/>
      <c r="J123" s="176"/>
      <c r="K123" s="176"/>
      <c r="L123" s="176"/>
      <c r="M123" s="176"/>
      <c r="N123" s="164"/>
      <c r="O123" s="164"/>
      <c r="P123" s="164"/>
      <c r="Q123" s="164"/>
      <c r="R123" s="164"/>
      <c r="S123" s="164"/>
      <c r="T123" s="165"/>
      <c r="U123" s="16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 t="s">
        <v>152</v>
      </c>
      <c r="AF123" s="154">
        <v>0</v>
      </c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</row>
    <row r="124" spans="1:60" ht="12.75" outlineLevel="1">
      <c r="A124" s="155">
        <v>48</v>
      </c>
      <c r="B124" s="161" t="s">
        <v>314</v>
      </c>
      <c r="C124" s="198" t="s">
        <v>315</v>
      </c>
      <c r="D124" s="163" t="s">
        <v>182</v>
      </c>
      <c r="E124" s="171">
        <v>178.4715</v>
      </c>
      <c r="F124" s="175"/>
      <c r="G124" s="176">
        <f>ROUND(E124*F124,2)</f>
        <v>0</v>
      </c>
      <c r="H124" s="175"/>
      <c r="I124" s="176">
        <f>ROUND(E124*H124,2)</f>
        <v>0</v>
      </c>
      <c r="J124" s="175"/>
      <c r="K124" s="176">
        <f>ROUND(E124*J124,2)</f>
        <v>0</v>
      </c>
      <c r="L124" s="176">
        <v>15</v>
      </c>
      <c r="M124" s="176">
        <f>G124*(1+L124/100)</f>
        <v>0</v>
      </c>
      <c r="N124" s="164">
        <v>0.00525</v>
      </c>
      <c r="O124" s="164">
        <f>ROUND(E124*N124,5)</f>
        <v>0.93698</v>
      </c>
      <c r="P124" s="164">
        <v>0</v>
      </c>
      <c r="Q124" s="164">
        <f>ROUND(E124*P124,5)</f>
        <v>0</v>
      </c>
      <c r="R124" s="164"/>
      <c r="S124" s="164"/>
      <c r="T124" s="165">
        <v>0.295</v>
      </c>
      <c r="U124" s="164">
        <f>ROUND(E124*T124,2)</f>
        <v>52.65</v>
      </c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 t="s">
        <v>150</v>
      </c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</row>
    <row r="125" spans="1:60" ht="12.75" outlineLevel="1">
      <c r="A125" s="155"/>
      <c r="B125" s="161"/>
      <c r="C125" s="199" t="s">
        <v>301</v>
      </c>
      <c r="D125" s="166"/>
      <c r="E125" s="172">
        <v>36.674</v>
      </c>
      <c r="F125" s="176"/>
      <c r="G125" s="176"/>
      <c r="H125" s="176"/>
      <c r="I125" s="176"/>
      <c r="J125" s="176"/>
      <c r="K125" s="176"/>
      <c r="L125" s="176"/>
      <c r="M125" s="176"/>
      <c r="N125" s="164"/>
      <c r="O125" s="164"/>
      <c r="P125" s="164"/>
      <c r="Q125" s="164"/>
      <c r="R125" s="164"/>
      <c r="S125" s="164"/>
      <c r="T125" s="165"/>
      <c r="U125" s="16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 t="s">
        <v>152</v>
      </c>
      <c r="AF125" s="154">
        <v>0</v>
      </c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</row>
    <row r="126" spans="1:60" ht="12.75" outlineLevel="1">
      <c r="A126" s="155"/>
      <c r="B126" s="161"/>
      <c r="C126" s="199" t="s">
        <v>304</v>
      </c>
      <c r="D126" s="166"/>
      <c r="E126" s="172">
        <v>24.8055</v>
      </c>
      <c r="F126" s="176"/>
      <c r="G126" s="176"/>
      <c r="H126" s="176"/>
      <c r="I126" s="176"/>
      <c r="J126" s="176"/>
      <c r="K126" s="176"/>
      <c r="L126" s="176"/>
      <c r="M126" s="176"/>
      <c r="N126" s="164"/>
      <c r="O126" s="164"/>
      <c r="P126" s="164"/>
      <c r="Q126" s="164"/>
      <c r="R126" s="164"/>
      <c r="S126" s="164"/>
      <c r="T126" s="165"/>
      <c r="U126" s="16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 t="s">
        <v>152</v>
      </c>
      <c r="AF126" s="154">
        <v>0</v>
      </c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</row>
    <row r="127" spans="1:60" ht="12.75" outlineLevel="1">
      <c r="A127" s="155"/>
      <c r="B127" s="161"/>
      <c r="C127" s="199" t="s">
        <v>306</v>
      </c>
      <c r="D127" s="166"/>
      <c r="E127" s="172">
        <v>39.89275</v>
      </c>
      <c r="F127" s="176"/>
      <c r="G127" s="176"/>
      <c r="H127" s="176"/>
      <c r="I127" s="176"/>
      <c r="J127" s="176"/>
      <c r="K127" s="176"/>
      <c r="L127" s="176"/>
      <c r="M127" s="176"/>
      <c r="N127" s="164"/>
      <c r="O127" s="164"/>
      <c r="P127" s="164"/>
      <c r="Q127" s="164"/>
      <c r="R127" s="164"/>
      <c r="S127" s="164"/>
      <c r="T127" s="165"/>
      <c r="U127" s="16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 t="s">
        <v>152</v>
      </c>
      <c r="AF127" s="154">
        <v>0</v>
      </c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</row>
    <row r="128" spans="1:60" ht="12.75" outlineLevel="1">
      <c r="A128" s="155"/>
      <c r="B128" s="161"/>
      <c r="C128" s="199" t="s">
        <v>307</v>
      </c>
      <c r="D128" s="166"/>
      <c r="E128" s="172">
        <v>37.902125</v>
      </c>
      <c r="F128" s="176"/>
      <c r="G128" s="176"/>
      <c r="H128" s="176"/>
      <c r="I128" s="176"/>
      <c r="J128" s="176"/>
      <c r="K128" s="176"/>
      <c r="L128" s="176"/>
      <c r="M128" s="176"/>
      <c r="N128" s="164"/>
      <c r="O128" s="164"/>
      <c r="P128" s="164"/>
      <c r="Q128" s="164"/>
      <c r="R128" s="164"/>
      <c r="S128" s="164"/>
      <c r="T128" s="165"/>
      <c r="U128" s="16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 t="s">
        <v>152</v>
      </c>
      <c r="AF128" s="154">
        <v>0</v>
      </c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</row>
    <row r="129" spans="1:60" ht="12.75" outlineLevel="1">
      <c r="A129" s="155"/>
      <c r="B129" s="161"/>
      <c r="C129" s="199" t="s">
        <v>308</v>
      </c>
      <c r="D129" s="166"/>
      <c r="E129" s="172">
        <v>32.652125</v>
      </c>
      <c r="F129" s="176"/>
      <c r="G129" s="176"/>
      <c r="H129" s="176"/>
      <c r="I129" s="176"/>
      <c r="J129" s="176"/>
      <c r="K129" s="176"/>
      <c r="L129" s="176"/>
      <c r="M129" s="176"/>
      <c r="N129" s="164"/>
      <c r="O129" s="164"/>
      <c r="P129" s="164"/>
      <c r="Q129" s="164"/>
      <c r="R129" s="164"/>
      <c r="S129" s="164"/>
      <c r="T129" s="165"/>
      <c r="U129" s="16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 t="s">
        <v>152</v>
      </c>
      <c r="AF129" s="154">
        <v>0</v>
      </c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</row>
    <row r="130" spans="1:60" ht="12.75" outlineLevel="1">
      <c r="A130" s="155"/>
      <c r="B130" s="161"/>
      <c r="C130" s="199" t="s">
        <v>316</v>
      </c>
      <c r="D130" s="166"/>
      <c r="E130" s="172">
        <v>6.545</v>
      </c>
      <c r="F130" s="176"/>
      <c r="G130" s="176"/>
      <c r="H130" s="176"/>
      <c r="I130" s="176"/>
      <c r="J130" s="176"/>
      <c r="K130" s="176"/>
      <c r="L130" s="176"/>
      <c r="M130" s="176"/>
      <c r="N130" s="164"/>
      <c r="O130" s="164"/>
      <c r="P130" s="164"/>
      <c r="Q130" s="164"/>
      <c r="R130" s="164"/>
      <c r="S130" s="164"/>
      <c r="T130" s="165"/>
      <c r="U130" s="16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 t="s">
        <v>152</v>
      </c>
      <c r="AF130" s="154">
        <v>0</v>
      </c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</row>
    <row r="131" spans="1:31" ht="12.75">
      <c r="A131" s="156" t="s">
        <v>145</v>
      </c>
      <c r="B131" s="162" t="s">
        <v>68</v>
      </c>
      <c r="C131" s="200" t="s">
        <v>69</v>
      </c>
      <c r="D131" s="167"/>
      <c r="E131" s="173"/>
      <c r="F131" s="177"/>
      <c r="G131" s="177">
        <f>SUMIF(AE132:AE148,"&lt;&gt;NOR",G132:G148)</f>
        <v>0</v>
      </c>
      <c r="H131" s="177"/>
      <c r="I131" s="177">
        <f>SUM(I132:I148)</f>
        <v>0</v>
      </c>
      <c r="J131" s="177"/>
      <c r="K131" s="177">
        <f>SUM(K132:K148)</f>
        <v>0</v>
      </c>
      <c r="L131" s="177"/>
      <c r="M131" s="177">
        <f>SUM(M132:M148)</f>
        <v>0</v>
      </c>
      <c r="N131" s="168"/>
      <c r="O131" s="168">
        <f>SUM(O132:O148)</f>
        <v>1.35791</v>
      </c>
      <c r="P131" s="168"/>
      <c r="Q131" s="168">
        <f>SUM(Q132:Q148)</f>
        <v>0</v>
      </c>
      <c r="R131" s="168"/>
      <c r="S131" s="168"/>
      <c r="T131" s="169"/>
      <c r="U131" s="168">
        <f>SUM(U132:U148)</f>
        <v>149.32999999999998</v>
      </c>
      <c r="AE131" t="s">
        <v>146</v>
      </c>
    </row>
    <row r="132" spans="1:60" ht="22.5" outlineLevel="1">
      <c r="A132" s="155">
        <v>49</v>
      </c>
      <c r="B132" s="161" t="s">
        <v>317</v>
      </c>
      <c r="C132" s="198" t="s">
        <v>318</v>
      </c>
      <c r="D132" s="163" t="s">
        <v>182</v>
      </c>
      <c r="E132" s="171">
        <v>124.08875</v>
      </c>
      <c r="F132" s="175"/>
      <c r="G132" s="176">
        <f>ROUND(E132*F132,2)</f>
        <v>0</v>
      </c>
      <c r="H132" s="175"/>
      <c r="I132" s="176">
        <f>ROUND(E132*H132,2)</f>
        <v>0</v>
      </c>
      <c r="J132" s="175"/>
      <c r="K132" s="176">
        <f>ROUND(E132*J132,2)</f>
        <v>0</v>
      </c>
      <c r="L132" s="176">
        <v>15</v>
      </c>
      <c r="M132" s="176">
        <f>G132*(1+L132/100)</f>
        <v>0</v>
      </c>
      <c r="N132" s="164">
        <v>0.00491</v>
      </c>
      <c r="O132" s="164">
        <f>ROUND(E132*N132,5)</f>
        <v>0.60928</v>
      </c>
      <c r="P132" s="164">
        <v>0</v>
      </c>
      <c r="Q132" s="164">
        <f>ROUND(E132*P132,5)</f>
        <v>0</v>
      </c>
      <c r="R132" s="164"/>
      <c r="S132" s="164"/>
      <c r="T132" s="165">
        <v>0.362</v>
      </c>
      <c r="U132" s="164">
        <f>ROUND(E132*T132,2)</f>
        <v>44.92</v>
      </c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 t="s">
        <v>150</v>
      </c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</row>
    <row r="133" spans="1:60" ht="12.75" outlineLevel="1">
      <c r="A133" s="155"/>
      <c r="B133" s="161"/>
      <c r="C133" s="199" t="s">
        <v>319</v>
      </c>
      <c r="D133" s="166"/>
      <c r="E133" s="172">
        <v>147.3</v>
      </c>
      <c r="F133" s="176"/>
      <c r="G133" s="176"/>
      <c r="H133" s="176"/>
      <c r="I133" s="176"/>
      <c r="J133" s="176"/>
      <c r="K133" s="176"/>
      <c r="L133" s="176"/>
      <c r="M133" s="176"/>
      <c r="N133" s="164"/>
      <c r="O133" s="164"/>
      <c r="P133" s="164"/>
      <c r="Q133" s="164"/>
      <c r="R133" s="164"/>
      <c r="S133" s="164"/>
      <c r="T133" s="165"/>
      <c r="U133" s="16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 t="s">
        <v>152</v>
      </c>
      <c r="AF133" s="154">
        <v>0</v>
      </c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</row>
    <row r="134" spans="1:60" ht="33.75" outlineLevel="1">
      <c r="A134" s="155"/>
      <c r="B134" s="161"/>
      <c r="C134" s="199" t="s">
        <v>320</v>
      </c>
      <c r="D134" s="166"/>
      <c r="E134" s="172">
        <v>-33.38125</v>
      </c>
      <c r="F134" s="176"/>
      <c r="G134" s="176"/>
      <c r="H134" s="176"/>
      <c r="I134" s="176"/>
      <c r="J134" s="176"/>
      <c r="K134" s="176"/>
      <c r="L134" s="176"/>
      <c r="M134" s="176"/>
      <c r="N134" s="164"/>
      <c r="O134" s="164"/>
      <c r="P134" s="164"/>
      <c r="Q134" s="164"/>
      <c r="R134" s="164"/>
      <c r="S134" s="164"/>
      <c r="T134" s="165"/>
      <c r="U134" s="16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 t="s">
        <v>152</v>
      </c>
      <c r="AF134" s="154">
        <v>0</v>
      </c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</row>
    <row r="135" spans="1:60" ht="12.75" outlineLevel="1">
      <c r="A135" s="155"/>
      <c r="B135" s="161"/>
      <c r="C135" s="201" t="s">
        <v>321</v>
      </c>
      <c r="D135" s="170"/>
      <c r="E135" s="174">
        <v>113.91875</v>
      </c>
      <c r="F135" s="176"/>
      <c r="G135" s="176"/>
      <c r="H135" s="176"/>
      <c r="I135" s="176"/>
      <c r="J135" s="176"/>
      <c r="K135" s="176"/>
      <c r="L135" s="176"/>
      <c r="M135" s="176"/>
      <c r="N135" s="164"/>
      <c r="O135" s="164"/>
      <c r="P135" s="164"/>
      <c r="Q135" s="164"/>
      <c r="R135" s="164"/>
      <c r="S135" s="164"/>
      <c r="T135" s="165"/>
      <c r="U135" s="16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 t="s">
        <v>152</v>
      </c>
      <c r="AF135" s="154">
        <v>1</v>
      </c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</row>
    <row r="136" spans="1:60" ht="12.75" outlineLevel="1">
      <c r="A136" s="155"/>
      <c r="B136" s="161"/>
      <c r="C136" s="199" t="s">
        <v>322</v>
      </c>
      <c r="D136" s="166"/>
      <c r="E136" s="172"/>
      <c r="F136" s="176"/>
      <c r="G136" s="176"/>
      <c r="H136" s="176"/>
      <c r="I136" s="176"/>
      <c r="J136" s="176"/>
      <c r="K136" s="176"/>
      <c r="L136" s="176"/>
      <c r="M136" s="176"/>
      <c r="N136" s="164"/>
      <c r="O136" s="164"/>
      <c r="P136" s="164"/>
      <c r="Q136" s="164"/>
      <c r="R136" s="164"/>
      <c r="S136" s="164"/>
      <c r="T136" s="165"/>
      <c r="U136" s="16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 t="s">
        <v>152</v>
      </c>
      <c r="AF136" s="154">
        <v>0</v>
      </c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</row>
    <row r="137" spans="1:60" ht="22.5" outlineLevel="1">
      <c r="A137" s="155"/>
      <c r="B137" s="161"/>
      <c r="C137" s="199" t="s">
        <v>323</v>
      </c>
      <c r="D137" s="166"/>
      <c r="E137" s="172">
        <v>10.17</v>
      </c>
      <c r="F137" s="176"/>
      <c r="G137" s="176"/>
      <c r="H137" s="176"/>
      <c r="I137" s="176"/>
      <c r="J137" s="176"/>
      <c r="K137" s="176"/>
      <c r="L137" s="176"/>
      <c r="M137" s="176"/>
      <c r="N137" s="164"/>
      <c r="O137" s="164"/>
      <c r="P137" s="164"/>
      <c r="Q137" s="164"/>
      <c r="R137" s="164"/>
      <c r="S137" s="164"/>
      <c r="T137" s="165"/>
      <c r="U137" s="16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 t="s">
        <v>152</v>
      </c>
      <c r="AF137" s="154">
        <v>0</v>
      </c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</row>
    <row r="138" spans="1:60" ht="22.5" outlineLevel="1">
      <c r="A138" s="155">
        <v>50</v>
      </c>
      <c r="B138" s="161" t="s">
        <v>324</v>
      </c>
      <c r="C138" s="198" t="s">
        <v>325</v>
      </c>
      <c r="D138" s="163" t="s">
        <v>182</v>
      </c>
      <c r="E138" s="171">
        <v>22.9</v>
      </c>
      <c r="F138" s="175"/>
      <c r="G138" s="176">
        <f>ROUND(E138*F138,2)</f>
        <v>0</v>
      </c>
      <c r="H138" s="175"/>
      <c r="I138" s="176">
        <f>ROUND(E138*H138,2)</f>
        <v>0</v>
      </c>
      <c r="J138" s="175"/>
      <c r="K138" s="176">
        <f>ROUND(E138*J138,2)</f>
        <v>0</v>
      </c>
      <c r="L138" s="176">
        <v>15</v>
      </c>
      <c r="M138" s="176">
        <f>G138*(1+L138/100)</f>
        <v>0</v>
      </c>
      <c r="N138" s="164">
        <v>0.00491</v>
      </c>
      <c r="O138" s="164">
        <f>ROUND(E138*N138,5)</f>
        <v>0.11244</v>
      </c>
      <c r="P138" s="164">
        <v>0</v>
      </c>
      <c r="Q138" s="164">
        <f>ROUND(E138*P138,5)</f>
        <v>0</v>
      </c>
      <c r="R138" s="164"/>
      <c r="S138" s="164"/>
      <c r="T138" s="165">
        <v>0.444</v>
      </c>
      <c r="U138" s="164">
        <f>ROUND(E138*T138,2)</f>
        <v>10.17</v>
      </c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 t="s">
        <v>150</v>
      </c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</row>
    <row r="139" spans="1:60" ht="12.75" outlineLevel="1">
      <c r="A139" s="155"/>
      <c r="B139" s="161"/>
      <c r="C139" s="199" t="s">
        <v>326</v>
      </c>
      <c r="D139" s="166"/>
      <c r="E139" s="172">
        <v>22.9</v>
      </c>
      <c r="F139" s="176"/>
      <c r="G139" s="176"/>
      <c r="H139" s="176"/>
      <c r="I139" s="176"/>
      <c r="J139" s="176"/>
      <c r="K139" s="176"/>
      <c r="L139" s="176"/>
      <c r="M139" s="176"/>
      <c r="N139" s="164"/>
      <c r="O139" s="164"/>
      <c r="P139" s="164"/>
      <c r="Q139" s="164"/>
      <c r="R139" s="164"/>
      <c r="S139" s="164"/>
      <c r="T139" s="165"/>
      <c r="U139" s="16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 t="s">
        <v>152</v>
      </c>
      <c r="AF139" s="154">
        <v>0</v>
      </c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</row>
    <row r="140" spans="1:60" ht="22.5" outlineLevel="1">
      <c r="A140" s="155">
        <v>51</v>
      </c>
      <c r="B140" s="161" t="s">
        <v>327</v>
      </c>
      <c r="C140" s="198" t="s">
        <v>328</v>
      </c>
      <c r="D140" s="163" t="s">
        <v>182</v>
      </c>
      <c r="E140" s="171">
        <v>113.91875</v>
      </c>
      <c r="F140" s="175"/>
      <c r="G140" s="176">
        <f>ROUND(E140*F140,2)</f>
        <v>0</v>
      </c>
      <c r="H140" s="175"/>
      <c r="I140" s="176">
        <f>ROUND(E140*H140,2)</f>
        <v>0</v>
      </c>
      <c r="J140" s="175"/>
      <c r="K140" s="176">
        <f>ROUND(E140*J140,2)</f>
        <v>0</v>
      </c>
      <c r="L140" s="176">
        <v>15</v>
      </c>
      <c r="M140" s="176">
        <f>G140*(1+L140/100)</f>
        <v>0</v>
      </c>
      <c r="N140" s="164">
        <v>0.00242</v>
      </c>
      <c r="O140" s="164">
        <f>ROUND(E140*N140,5)</f>
        <v>0.27568</v>
      </c>
      <c r="P140" s="164">
        <v>0</v>
      </c>
      <c r="Q140" s="164">
        <f>ROUND(E140*P140,5)</f>
        <v>0</v>
      </c>
      <c r="R140" s="164"/>
      <c r="S140" s="164"/>
      <c r="T140" s="165">
        <v>0.36</v>
      </c>
      <c r="U140" s="164">
        <f>ROUND(E140*T140,2)</f>
        <v>41.01</v>
      </c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 t="s">
        <v>150</v>
      </c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</row>
    <row r="141" spans="1:60" ht="12.75" outlineLevel="1">
      <c r="A141" s="155"/>
      <c r="B141" s="161"/>
      <c r="C141" s="199" t="s">
        <v>329</v>
      </c>
      <c r="D141" s="166"/>
      <c r="E141" s="172">
        <v>113.91875</v>
      </c>
      <c r="F141" s="176"/>
      <c r="G141" s="176"/>
      <c r="H141" s="176"/>
      <c r="I141" s="176"/>
      <c r="J141" s="176"/>
      <c r="K141" s="176"/>
      <c r="L141" s="176"/>
      <c r="M141" s="176"/>
      <c r="N141" s="164"/>
      <c r="O141" s="164"/>
      <c r="P141" s="164"/>
      <c r="Q141" s="164"/>
      <c r="R141" s="164"/>
      <c r="S141" s="164"/>
      <c r="T141" s="165"/>
      <c r="U141" s="16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 t="s">
        <v>152</v>
      </c>
      <c r="AF141" s="154">
        <v>0</v>
      </c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</row>
    <row r="142" spans="1:60" ht="12.75" outlineLevel="1">
      <c r="A142" s="155">
        <v>52</v>
      </c>
      <c r="B142" s="161" t="s">
        <v>330</v>
      </c>
      <c r="C142" s="198" t="s">
        <v>331</v>
      </c>
      <c r="D142" s="163" t="s">
        <v>182</v>
      </c>
      <c r="E142" s="171">
        <v>22.9</v>
      </c>
      <c r="F142" s="175"/>
      <c r="G142" s="176">
        <f>ROUND(E142*F142,2)</f>
        <v>0</v>
      </c>
      <c r="H142" s="175"/>
      <c r="I142" s="176">
        <f>ROUND(E142*H142,2)</f>
        <v>0</v>
      </c>
      <c r="J142" s="175"/>
      <c r="K142" s="176">
        <f>ROUND(E142*J142,2)</f>
        <v>0</v>
      </c>
      <c r="L142" s="176">
        <v>15</v>
      </c>
      <c r="M142" s="176">
        <f>G142*(1+L142/100)</f>
        <v>0</v>
      </c>
      <c r="N142" s="164">
        <v>0.00318</v>
      </c>
      <c r="O142" s="164">
        <f>ROUND(E142*N142,5)</f>
        <v>0.07282</v>
      </c>
      <c r="P142" s="164">
        <v>0</v>
      </c>
      <c r="Q142" s="164">
        <f>ROUND(E142*P142,5)</f>
        <v>0</v>
      </c>
      <c r="R142" s="164"/>
      <c r="S142" s="164"/>
      <c r="T142" s="165">
        <v>0.39</v>
      </c>
      <c r="U142" s="164">
        <f>ROUND(E142*T142,2)</f>
        <v>8.93</v>
      </c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 t="s">
        <v>150</v>
      </c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</row>
    <row r="143" spans="1:60" ht="12.75" outlineLevel="1">
      <c r="A143" s="155">
        <v>53</v>
      </c>
      <c r="B143" s="161" t="s">
        <v>332</v>
      </c>
      <c r="C143" s="198" t="s">
        <v>333</v>
      </c>
      <c r="D143" s="163" t="s">
        <v>182</v>
      </c>
      <c r="E143" s="171">
        <v>10.17</v>
      </c>
      <c r="F143" s="175"/>
      <c r="G143" s="176">
        <f>ROUND(E143*F143,2)</f>
        <v>0</v>
      </c>
      <c r="H143" s="175"/>
      <c r="I143" s="176">
        <f>ROUND(E143*H143,2)</f>
        <v>0</v>
      </c>
      <c r="J143" s="175"/>
      <c r="K143" s="176">
        <f>ROUND(E143*J143,2)</f>
        <v>0</v>
      </c>
      <c r="L143" s="176">
        <v>15</v>
      </c>
      <c r="M143" s="176">
        <f>G143*(1+L143/100)</f>
        <v>0</v>
      </c>
      <c r="N143" s="164">
        <v>0.013</v>
      </c>
      <c r="O143" s="164">
        <f>ROUND(E143*N143,5)</f>
        <v>0.13221</v>
      </c>
      <c r="P143" s="164">
        <v>0</v>
      </c>
      <c r="Q143" s="164">
        <f>ROUND(E143*P143,5)</f>
        <v>0</v>
      </c>
      <c r="R143" s="164"/>
      <c r="S143" s="164"/>
      <c r="T143" s="165">
        <v>2.902</v>
      </c>
      <c r="U143" s="164">
        <f>ROUND(E143*T143,2)</f>
        <v>29.51</v>
      </c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 t="s">
        <v>150</v>
      </c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</row>
    <row r="144" spans="1:60" ht="22.5" outlineLevel="1">
      <c r="A144" s="155">
        <v>54</v>
      </c>
      <c r="B144" s="161" t="s">
        <v>334</v>
      </c>
      <c r="C144" s="198" t="s">
        <v>335</v>
      </c>
      <c r="D144" s="163" t="s">
        <v>182</v>
      </c>
      <c r="E144" s="171">
        <v>10.17</v>
      </c>
      <c r="F144" s="175"/>
      <c r="G144" s="176">
        <f>ROUND(E144*F144,2)</f>
        <v>0</v>
      </c>
      <c r="H144" s="175"/>
      <c r="I144" s="176">
        <f>ROUND(E144*H144,2)</f>
        <v>0</v>
      </c>
      <c r="J144" s="175"/>
      <c r="K144" s="176">
        <f>ROUND(E144*J144,2)</f>
        <v>0</v>
      </c>
      <c r="L144" s="176">
        <v>15</v>
      </c>
      <c r="M144" s="176">
        <f>G144*(1+L144/100)</f>
        <v>0</v>
      </c>
      <c r="N144" s="164">
        <v>0.00378</v>
      </c>
      <c r="O144" s="164">
        <f>ROUND(E144*N144,5)</f>
        <v>0.03844</v>
      </c>
      <c r="P144" s="164">
        <v>0</v>
      </c>
      <c r="Q144" s="164">
        <f>ROUND(E144*P144,5)</f>
        <v>0</v>
      </c>
      <c r="R144" s="164"/>
      <c r="S144" s="164"/>
      <c r="T144" s="165">
        <v>0.36</v>
      </c>
      <c r="U144" s="164">
        <f>ROUND(E144*T144,2)</f>
        <v>3.66</v>
      </c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 t="s">
        <v>150</v>
      </c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</row>
    <row r="145" spans="1:60" ht="12.75" outlineLevel="1">
      <c r="A145" s="155"/>
      <c r="B145" s="161"/>
      <c r="C145" s="199" t="s">
        <v>336</v>
      </c>
      <c r="D145" s="166"/>
      <c r="E145" s="172">
        <v>10.17</v>
      </c>
      <c r="F145" s="176"/>
      <c r="G145" s="176"/>
      <c r="H145" s="176"/>
      <c r="I145" s="176"/>
      <c r="J145" s="176"/>
      <c r="K145" s="176"/>
      <c r="L145" s="176"/>
      <c r="M145" s="176"/>
      <c r="N145" s="164"/>
      <c r="O145" s="164"/>
      <c r="P145" s="164"/>
      <c r="Q145" s="164"/>
      <c r="R145" s="164"/>
      <c r="S145" s="164"/>
      <c r="T145" s="165"/>
      <c r="U145" s="16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 t="s">
        <v>152</v>
      </c>
      <c r="AF145" s="154">
        <v>0</v>
      </c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</row>
    <row r="146" spans="1:60" ht="12.75" outlineLevel="1">
      <c r="A146" s="155">
        <v>55</v>
      </c>
      <c r="B146" s="161" t="s">
        <v>337</v>
      </c>
      <c r="C146" s="198" t="s">
        <v>338</v>
      </c>
      <c r="D146" s="163" t="s">
        <v>182</v>
      </c>
      <c r="E146" s="171">
        <v>27.8675</v>
      </c>
      <c r="F146" s="175"/>
      <c r="G146" s="176">
        <f>ROUND(E146*F146,2)</f>
        <v>0</v>
      </c>
      <c r="H146" s="175"/>
      <c r="I146" s="176">
        <f>ROUND(E146*H146,2)</f>
        <v>0</v>
      </c>
      <c r="J146" s="175"/>
      <c r="K146" s="176">
        <f>ROUND(E146*J146,2)</f>
        <v>0</v>
      </c>
      <c r="L146" s="176">
        <v>15</v>
      </c>
      <c r="M146" s="176">
        <f>G146*(1+L146/100)</f>
        <v>0</v>
      </c>
      <c r="N146" s="164">
        <v>0.0042</v>
      </c>
      <c r="O146" s="164">
        <f>ROUND(E146*N146,5)</f>
        <v>0.11704</v>
      </c>
      <c r="P146" s="164">
        <v>0</v>
      </c>
      <c r="Q146" s="164">
        <f>ROUND(E146*P146,5)</f>
        <v>0</v>
      </c>
      <c r="R146" s="164"/>
      <c r="S146" s="164"/>
      <c r="T146" s="165">
        <v>0.36</v>
      </c>
      <c r="U146" s="164">
        <f>ROUND(E146*T146,2)</f>
        <v>10.03</v>
      </c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 t="s">
        <v>150</v>
      </c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</row>
    <row r="147" spans="1:60" ht="12.75" outlineLevel="1">
      <c r="A147" s="155"/>
      <c r="B147" s="161"/>
      <c r="C147" s="199" t="s">
        <v>339</v>
      </c>
      <c r="D147" s="166"/>
      <c r="E147" s="172">
        <v>27.8675</v>
      </c>
      <c r="F147" s="176"/>
      <c r="G147" s="176"/>
      <c r="H147" s="176"/>
      <c r="I147" s="176"/>
      <c r="J147" s="176"/>
      <c r="K147" s="176"/>
      <c r="L147" s="176"/>
      <c r="M147" s="176"/>
      <c r="N147" s="164"/>
      <c r="O147" s="164"/>
      <c r="P147" s="164"/>
      <c r="Q147" s="164"/>
      <c r="R147" s="164"/>
      <c r="S147" s="164"/>
      <c r="T147" s="165"/>
      <c r="U147" s="16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 t="s">
        <v>152</v>
      </c>
      <c r="AF147" s="154">
        <v>0</v>
      </c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</row>
    <row r="148" spans="1:60" ht="22.5" outlineLevel="1">
      <c r="A148" s="155">
        <v>56</v>
      </c>
      <c r="B148" s="161" t="s">
        <v>340</v>
      </c>
      <c r="C148" s="198" t="s">
        <v>341</v>
      </c>
      <c r="D148" s="163" t="s">
        <v>217</v>
      </c>
      <c r="E148" s="171">
        <v>2</v>
      </c>
      <c r="F148" s="175"/>
      <c r="G148" s="176">
        <f>ROUND(E148*F148,2)</f>
        <v>0</v>
      </c>
      <c r="H148" s="175"/>
      <c r="I148" s="176">
        <f>ROUND(E148*H148,2)</f>
        <v>0</v>
      </c>
      <c r="J148" s="175"/>
      <c r="K148" s="176">
        <f>ROUND(E148*J148,2)</f>
        <v>0</v>
      </c>
      <c r="L148" s="176">
        <v>15</v>
      </c>
      <c r="M148" s="176">
        <f>G148*(1+L148/100)</f>
        <v>0</v>
      </c>
      <c r="N148" s="164">
        <v>0</v>
      </c>
      <c r="O148" s="164">
        <f>ROUND(E148*N148,5)</f>
        <v>0</v>
      </c>
      <c r="P148" s="164">
        <v>0</v>
      </c>
      <c r="Q148" s="164">
        <f>ROUND(E148*P148,5)</f>
        <v>0</v>
      </c>
      <c r="R148" s="164"/>
      <c r="S148" s="164"/>
      <c r="T148" s="165">
        <v>0.55</v>
      </c>
      <c r="U148" s="164">
        <f>ROUND(E148*T148,2)</f>
        <v>1.1</v>
      </c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 t="s">
        <v>150</v>
      </c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</row>
    <row r="149" spans="1:31" ht="12.75">
      <c r="A149" s="156" t="s">
        <v>145</v>
      </c>
      <c r="B149" s="162" t="s">
        <v>70</v>
      </c>
      <c r="C149" s="200" t="s">
        <v>71</v>
      </c>
      <c r="D149" s="167"/>
      <c r="E149" s="173"/>
      <c r="F149" s="177"/>
      <c r="G149" s="177">
        <f>SUMIF(AE150:AE152,"&lt;&gt;NOR",G150:G152)</f>
        <v>0</v>
      </c>
      <c r="H149" s="177"/>
      <c r="I149" s="177">
        <f>SUM(I150:I152)</f>
        <v>0</v>
      </c>
      <c r="J149" s="177"/>
      <c r="K149" s="177">
        <f>SUM(K150:K152)</f>
        <v>0</v>
      </c>
      <c r="L149" s="177"/>
      <c r="M149" s="177">
        <f>SUM(M150:M152)</f>
        <v>0</v>
      </c>
      <c r="N149" s="168"/>
      <c r="O149" s="168">
        <f>SUM(O150:O152)</f>
        <v>30.94816</v>
      </c>
      <c r="P149" s="168"/>
      <c r="Q149" s="168">
        <f>SUM(Q150:Q152)</f>
        <v>0</v>
      </c>
      <c r="R149" s="168"/>
      <c r="S149" s="168"/>
      <c r="T149" s="169"/>
      <c r="U149" s="168">
        <f>SUM(U150:U152)</f>
        <v>85.76</v>
      </c>
      <c r="AE149" t="s">
        <v>146</v>
      </c>
    </row>
    <row r="150" spans="1:60" ht="22.5" outlineLevel="1">
      <c r="A150" s="155">
        <v>57</v>
      </c>
      <c r="B150" s="161" t="s">
        <v>342</v>
      </c>
      <c r="C150" s="198" t="s">
        <v>343</v>
      </c>
      <c r="D150" s="163" t="s">
        <v>182</v>
      </c>
      <c r="E150" s="171">
        <v>125.4</v>
      </c>
      <c r="F150" s="175"/>
      <c r="G150" s="176">
        <f>ROUND(E150*F150,2)</f>
        <v>0</v>
      </c>
      <c r="H150" s="175"/>
      <c r="I150" s="176">
        <f>ROUND(E150*H150,2)</f>
        <v>0</v>
      </c>
      <c r="J150" s="175"/>
      <c r="K150" s="176">
        <f>ROUND(E150*J150,2)</f>
        <v>0</v>
      </c>
      <c r="L150" s="176">
        <v>15</v>
      </c>
      <c r="M150" s="176">
        <f>G150*(1+L150/100)</f>
        <v>0</v>
      </c>
      <c r="N150" s="164">
        <v>0.12128</v>
      </c>
      <c r="O150" s="164">
        <f>ROUND(E150*N150,5)</f>
        <v>15.20851</v>
      </c>
      <c r="P150" s="164">
        <v>0</v>
      </c>
      <c r="Q150" s="164">
        <f>ROUND(E150*P150,5)</f>
        <v>0</v>
      </c>
      <c r="R150" s="164"/>
      <c r="S150" s="164"/>
      <c r="T150" s="165">
        <v>0.42532</v>
      </c>
      <c r="U150" s="164">
        <f>ROUND(E150*T150,2)</f>
        <v>53.34</v>
      </c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 t="s">
        <v>150</v>
      </c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</row>
    <row r="151" spans="1:60" ht="22.5" outlineLevel="1">
      <c r="A151" s="155"/>
      <c r="B151" s="161"/>
      <c r="C151" s="199" t="s">
        <v>344</v>
      </c>
      <c r="D151" s="166"/>
      <c r="E151" s="172">
        <v>125.4</v>
      </c>
      <c r="F151" s="176"/>
      <c r="G151" s="176"/>
      <c r="H151" s="176"/>
      <c r="I151" s="176"/>
      <c r="J151" s="176"/>
      <c r="K151" s="176"/>
      <c r="L151" s="176"/>
      <c r="M151" s="176"/>
      <c r="N151" s="164"/>
      <c r="O151" s="164"/>
      <c r="P151" s="164"/>
      <c r="Q151" s="164"/>
      <c r="R151" s="164"/>
      <c r="S151" s="164"/>
      <c r="T151" s="165"/>
      <c r="U151" s="16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 t="s">
        <v>152</v>
      </c>
      <c r="AF151" s="154">
        <v>0</v>
      </c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</row>
    <row r="152" spans="1:60" ht="22.5" outlineLevel="1">
      <c r="A152" s="155">
        <v>58</v>
      </c>
      <c r="B152" s="161" t="s">
        <v>345</v>
      </c>
      <c r="C152" s="198" t="s">
        <v>346</v>
      </c>
      <c r="D152" s="163" t="s">
        <v>257</v>
      </c>
      <c r="E152" s="171">
        <v>45</v>
      </c>
      <c r="F152" s="175"/>
      <c r="G152" s="176">
        <f>ROUND(E152*F152,2)</f>
        <v>0</v>
      </c>
      <c r="H152" s="175"/>
      <c r="I152" s="176">
        <f>ROUND(E152*H152,2)</f>
        <v>0</v>
      </c>
      <c r="J152" s="175"/>
      <c r="K152" s="176">
        <f>ROUND(E152*J152,2)</f>
        <v>0</v>
      </c>
      <c r="L152" s="176">
        <v>15</v>
      </c>
      <c r="M152" s="176">
        <f>G152*(1+L152/100)</f>
        <v>0</v>
      </c>
      <c r="N152" s="164">
        <v>0.34977</v>
      </c>
      <c r="O152" s="164">
        <f>ROUND(E152*N152,5)</f>
        <v>15.73965</v>
      </c>
      <c r="P152" s="164">
        <v>0</v>
      </c>
      <c r="Q152" s="164">
        <f>ROUND(E152*P152,5)</f>
        <v>0</v>
      </c>
      <c r="R152" s="164"/>
      <c r="S152" s="164"/>
      <c r="T152" s="165">
        <v>0.7205</v>
      </c>
      <c r="U152" s="164">
        <f>ROUND(E152*T152,2)</f>
        <v>32.42</v>
      </c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 t="s">
        <v>172</v>
      </c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</row>
    <row r="153" spans="1:31" ht="12.75">
      <c r="A153" s="156" t="s">
        <v>145</v>
      </c>
      <c r="B153" s="162" t="s">
        <v>72</v>
      </c>
      <c r="C153" s="200" t="s">
        <v>73</v>
      </c>
      <c r="D153" s="167"/>
      <c r="E153" s="173"/>
      <c r="F153" s="177"/>
      <c r="G153" s="177">
        <f>SUMIF(AE154:AE159,"&lt;&gt;NOR",G154:G159)</f>
        <v>0</v>
      </c>
      <c r="H153" s="177"/>
      <c r="I153" s="177">
        <f>SUM(I154:I159)</f>
        <v>0</v>
      </c>
      <c r="J153" s="177"/>
      <c r="K153" s="177">
        <f>SUM(K154:K159)</f>
        <v>0</v>
      </c>
      <c r="L153" s="177"/>
      <c r="M153" s="177">
        <f>SUM(M154:M159)</f>
        <v>0</v>
      </c>
      <c r="N153" s="168"/>
      <c r="O153" s="168">
        <f>SUM(O154:O159)</f>
        <v>4.20377</v>
      </c>
      <c r="P153" s="168"/>
      <c r="Q153" s="168">
        <f>SUM(Q154:Q159)</f>
        <v>0</v>
      </c>
      <c r="R153" s="168"/>
      <c r="S153" s="168"/>
      <c r="T153" s="169"/>
      <c r="U153" s="168">
        <f>SUM(U154:U159)</f>
        <v>77.6</v>
      </c>
      <c r="AE153" t="s">
        <v>146</v>
      </c>
    </row>
    <row r="154" spans="1:60" ht="12.75" outlineLevel="1">
      <c r="A154" s="155">
        <v>59</v>
      </c>
      <c r="B154" s="161" t="s">
        <v>347</v>
      </c>
      <c r="C154" s="198" t="s">
        <v>348</v>
      </c>
      <c r="D154" s="163" t="s">
        <v>182</v>
      </c>
      <c r="E154" s="171">
        <v>125.4</v>
      </c>
      <c r="F154" s="175"/>
      <c r="G154" s="176">
        <f>ROUND(E154*F154,2)</f>
        <v>0</v>
      </c>
      <c r="H154" s="175"/>
      <c r="I154" s="176">
        <f>ROUND(E154*H154,2)</f>
        <v>0</v>
      </c>
      <c r="J154" s="175"/>
      <c r="K154" s="176">
        <f>ROUND(E154*J154,2)</f>
        <v>0</v>
      </c>
      <c r="L154" s="176">
        <v>15</v>
      </c>
      <c r="M154" s="176">
        <f>G154*(1+L154/100)</f>
        <v>0</v>
      </c>
      <c r="N154" s="164">
        <v>0.00592</v>
      </c>
      <c r="O154" s="164">
        <f>ROUND(E154*N154,5)</f>
        <v>0.74237</v>
      </c>
      <c r="P154" s="164">
        <v>0</v>
      </c>
      <c r="Q154" s="164">
        <f>ROUND(E154*P154,5)</f>
        <v>0</v>
      </c>
      <c r="R154" s="164"/>
      <c r="S154" s="164"/>
      <c r="T154" s="165">
        <v>0.26</v>
      </c>
      <c r="U154" s="164">
        <f>ROUND(E154*T154,2)</f>
        <v>32.6</v>
      </c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 t="s">
        <v>150</v>
      </c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</row>
    <row r="155" spans="1:60" ht="22.5" outlineLevel="1">
      <c r="A155" s="155"/>
      <c r="B155" s="161"/>
      <c r="C155" s="199" t="s">
        <v>344</v>
      </c>
      <c r="D155" s="166"/>
      <c r="E155" s="172">
        <v>125.4</v>
      </c>
      <c r="F155" s="176"/>
      <c r="G155" s="176"/>
      <c r="H155" s="176"/>
      <c r="I155" s="176"/>
      <c r="J155" s="176"/>
      <c r="K155" s="176"/>
      <c r="L155" s="176"/>
      <c r="M155" s="176"/>
      <c r="N155" s="164"/>
      <c r="O155" s="164"/>
      <c r="P155" s="164"/>
      <c r="Q155" s="164"/>
      <c r="R155" s="164"/>
      <c r="S155" s="164"/>
      <c r="T155" s="165"/>
      <c r="U155" s="16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 t="s">
        <v>152</v>
      </c>
      <c r="AF155" s="154">
        <v>0</v>
      </c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</row>
    <row r="156" spans="1:60" ht="12.75" outlineLevel="1">
      <c r="A156" s="155">
        <v>60</v>
      </c>
      <c r="B156" s="161" t="s">
        <v>349</v>
      </c>
      <c r="C156" s="198" t="s">
        <v>350</v>
      </c>
      <c r="D156" s="163" t="s">
        <v>182</v>
      </c>
      <c r="E156" s="171">
        <v>180</v>
      </c>
      <c r="F156" s="175"/>
      <c r="G156" s="176">
        <f>ROUND(E156*F156,2)</f>
        <v>0</v>
      </c>
      <c r="H156" s="175"/>
      <c r="I156" s="176">
        <f>ROUND(E156*H156,2)</f>
        <v>0</v>
      </c>
      <c r="J156" s="175"/>
      <c r="K156" s="176">
        <f>ROUND(E156*J156,2)</f>
        <v>0</v>
      </c>
      <c r="L156" s="176">
        <v>15</v>
      </c>
      <c r="M156" s="176">
        <f>G156*(1+L156/100)</f>
        <v>0</v>
      </c>
      <c r="N156" s="164">
        <v>0.01838</v>
      </c>
      <c r="O156" s="164">
        <f>ROUND(E156*N156,5)</f>
        <v>3.3084</v>
      </c>
      <c r="P156" s="164">
        <v>0</v>
      </c>
      <c r="Q156" s="164">
        <f>ROUND(E156*P156,5)</f>
        <v>0</v>
      </c>
      <c r="R156" s="164"/>
      <c r="S156" s="164"/>
      <c r="T156" s="165">
        <v>0.13</v>
      </c>
      <c r="U156" s="164">
        <f>ROUND(E156*T156,2)</f>
        <v>23.4</v>
      </c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 t="s">
        <v>150</v>
      </c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</row>
    <row r="157" spans="1:60" ht="12.75" outlineLevel="1">
      <c r="A157" s="155"/>
      <c r="B157" s="161"/>
      <c r="C157" s="199" t="s">
        <v>351</v>
      </c>
      <c r="D157" s="166"/>
      <c r="E157" s="172">
        <v>180</v>
      </c>
      <c r="F157" s="176"/>
      <c r="G157" s="176"/>
      <c r="H157" s="176"/>
      <c r="I157" s="176"/>
      <c r="J157" s="176"/>
      <c r="K157" s="176"/>
      <c r="L157" s="176"/>
      <c r="M157" s="176"/>
      <c r="N157" s="164"/>
      <c r="O157" s="164"/>
      <c r="P157" s="164"/>
      <c r="Q157" s="164"/>
      <c r="R157" s="164"/>
      <c r="S157" s="164"/>
      <c r="T157" s="165"/>
      <c r="U157" s="16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 t="s">
        <v>152</v>
      </c>
      <c r="AF157" s="154">
        <v>0</v>
      </c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</row>
    <row r="158" spans="1:60" ht="12.75" outlineLevel="1">
      <c r="A158" s="155">
        <v>61</v>
      </c>
      <c r="B158" s="161" t="s">
        <v>352</v>
      </c>
      <c r="C158" s="198" t="s">
        <v>353</v>
      </c>
      <c r="D158" s="163" t="s">
        <v>182</v>
      </c>
      <c r="E158" s="171">
        <v>180</v>
      </c>
      <c r="F158" s="175"/>
      <c r="G158" s="176">
        <f>ROUND(E158*F158,2)</f>
        <v>0</v>
      </c>
      <c r="H158" s="175"/>
      <c r="I158" s="176">
        <f>ROUND(E158*H158,2)</f>
        <v>0</v>
      </c>
      <c r="J158" s="175"/>
      <c r="K158" s="176">
        <f>ROUND(E158*J158,2)</f>
        <v>0</v>
      </c>
      <c r="L158" s="176">
        <v>15</v>
      </c>
      <c r="M158" s="176">
        <f>G158*(1+L158/100)</f>
        <v>0</v>
      </c>
      <c r="N158" s="164">
        <v>0.00085</v>
      </c>
      <c r="O158" s="164">
        <f>ROUND(E158*N158,5)</f>
        <v>0.153</v>
      </c>
      <c r="P158" s="164">
        <v>0</v>
      </c>
      <c r="Q158" s="164">
        <f>ROUND(E158*P158,5)</f>
        <v>0</v>
      </c>
      <c r="R158" s="164"/>
      <c r="S158" s="164"/>
      <c r="T158" s="165">
        <v>0.01</v>
      </c>
      <c r="U158" s="164">
        <f>ROUND(E158*T158,2)</f>
        <v>1.8</v>
      </c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 t="s">
        <v>150</v>
      </c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</row>
    <row r="159" spans="1:60" ht="12.75" outlineLevel="1">
      <c r="A159" s="155">
        <v>62</v>
      </c>
      <c r="B159" s="161" t="s">
        <v>354</v>
      </c>
      <c r="C159" s="198" t="s">
        <v>355</v>
      </c>
      <c r="D159" s="163" t="s">
        <v>182</v>
      </c>
      <c r="E159" s="171">
        <v>180</v>
      </c>
      <c r="F159" s="175"/>
      <c r="G159" s="176">
        <f>ROUND(E159*F159,2)</f>
        <v>0</v>
      </c>
      <c r="H159" s="175"/>
      <c r="I159" s="176">
        <f>ROUND(E159*H159,2)</f>
        <v>0</v>
      </c>
      <c r="J159" s="175"/>
      <c r="K159" s="176">
        <f>ROUND(E159*J159,2)</f>
        <v>0</v>
      </c>
      <c r="L159" s="176">
        <v>15</v>
      </c>
      <c r="M159" s="176">
        <f>G159*(1+L159/100)</f>
        <v>0</v>
      </c>
      <c r="N159" s="164">
        <v>0</v>
      </c>
      <c r="O159" s="164">
        <f>ROUND(E159*N159,5)</f>
        <v>0</v>
      </c>
      <c r="P159" s="164">
        <v>0</v>
      </c>
      <c r="Q159" s="164">
        <f>ROUND(E159*P159,5)</f>
        <v>0</v>
      </c>
      <c r="R159" s="164"/>
      <c r="S159" s="164"/>
      <c r="T159" s="165">
        <v>0.11</v>
      </c>
      <c r="U159" s="164">
        <f>ROUND(E159*T159,2)</f>
        <v>19.8</v>
      </c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 t="s">
        <v>150</v>
      </c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</row>
    <row r="160" spans="1:31" ht="12.75">
      <c r="A160" s="156" t="s">
        <v>145</v>
      </c>
      <c r="B160" s="162" t="s">
        <v>74</v>
      </c>
      <c r="C160" s="200" t="s">
        <v>75</v>
      </c>
      <c r="D160" s="167"/>
      <c r="E160" s="173"/>
      <c r="F160" s="177"/>
      <c r="G160" s="177">
        <f>SUMIF(AE161:AE161,"&lt;&gt;NOR",G161:G161)</f>
        <v>0</v>
      </c>
      <c r="H160" s="177"/>
      <c r="I160" s="177">
        <f>SUM(I161:I161)</f>
        <v>0</v>
      </c>
      <c r="J160" s="177"/>
      <c r="K160" s="177">
        <f>SUM(K161:K161)</f>
        <v>0</v>
      </c>
      <c r="L160" s="177"/>
      <c r="M160" s="177">
        <f>SUM(M161:M161)</f>
        <v>0</v>
      </c>
      <c r="N160" s="168"/>
      <c r="O160" s="168">
        <f>SUM(O161:O161)</f>
        <v>0.00502</v>
      </c>
      <c r="P160" s="168"/>
      <c r="Q160" s="168">
        <f>SUM(Q161:Q161)</f>
        <v>0</v>
      </c>
      <c r="R160" s="168"/>
      <c r="S160" s="168"/>
      <c r="T160" s="169"/>
      <c r="U160" s="168">
        <f>SUM(U161:U161)</f>
        <v>38.87</v>
      </c>
      <c r="AE160" t="s">
        <v>146</v>
      </c>
    </row>
    <row r="161" spans="1:60" ht="12.75" outlineLevel="1">
      <c r="A161" s="155">
        <v>63</v>
      </c>
      <c r="B161" s="161" t="s">
        <v>356</v>
      </c>
      <c r="C161" s="198" t="s">
        <v>357</v>
      </c>
      <c r="D161" s="163" t="s">
        <v>182</v>
      </c>
      <c r="E161" s="171">
        <v>125.4</v>
      </c>
      <c r="F161" s="175"/>
      <c r="G161" s="176">
        <f>ROUND(E161*F161,2)</f>
        <v>0</v>
      </c>
      <c r="H161" s="175"/>
      <c r="I161" s="176">
        <f>ROUND(E161*H161,2)</f>
        <v>0</v>
      </c>
      <c r="J161" s="175"/>
      <c r="K161" s="176">
        <f>ROUND(E161*J161,2)</f>
        <v>0</v>
      </c>
      <c r="L161" s="176">
        <v>15</v>
      </c>
      <c r="M161" s="176">
        <f>G161*(1+L161/100)</f>
        <v>0</v>
      </c>
      <c r="N161" s="164">
        <v>4E-05</v>
      </c>
      <c r="O161" s="164">
        <f>ROUND(E161*N161,5)</f>
        <v>0.00502</v>
      </c>
      <c r="P161" s="164">
        <v>0</v>
      </c>
      <c r="Q161" s="164">
        <f>ROUND(E161*P161,5)</f>
        <v>0</v>
      </c>
      <c r="R161" s="164"/>
      <c r="S161" s="164"/>
      <c r="T161" s="165">
        <v>0.31</v>
      </c>
      <c r="U161" s="164">
        <f>ROUND(E161*T161,2)</f>
        <v>38.87</v>
      </c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 t="s">
        <v>150</v>
      </c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</row>
    <row r="162" spans="1:31" ht="12.75">
      <c r="A162" s="156" t="s">
        <v>145</v>
      </c>
      <c r="B162" s="162" t="s">
        <v>76</v>
      </c>
      <c r="C162" s="200" t="s">
        <v>77</v>
      </c>
      <c r="D162" s="167"/>
      <c r="E162" s="173"/>
      <c r="F162" s="177"/>
      <c r="G162" s="177">
        <f>SUMIF(AE163:AE164,"&lt;&gt;NOR",G163:G164)</f>
        <v>0</v>
      </c>
      <c r="H162" s="177"/>
      <c r="I162" s="177">
        <f>SUM(I163:I164)</f>
        <v>0</v>
      </c>
      <c r="J162" s="177"/>
      <c r="K162" s="177">
        <f>SUM(K163:K164)</f>
        <v>0</v>
      </c>
      <c r="L162" s="177"/>
      <c r="M162" s="177">
        <f>SUM(M163:M164)</f>
        <v>0</v>
      </c>
      <c r="N162" s="168"/>
      <c r="O162" s="168">
        <f>SUM(O163:O164)</f>
        <v>0</v>
      </c>
      <c r="P162" s="168"/>
      <c r="Q162" s="168">
        <f>SUM(Q163:Q164)</f>
        <v>0</v>
      </c>
      <c r="R162" s="168"/>
      <c r="S162" s="168"/>
      <c r="T162" s="169"/>
      <c r="U162" s="168">
        <f>SUM(U163:U164)</f>
        <v>101.06</v>
      </c>
      <c r="AE162" t="s">
        <v>146</v>
      </c>
    </row>
    <row r="163" spans="1:60" ht="12.75" outlineLevel="1">
      <c r="A163" s="155">
        <v>64</v>
      </c>
      <c r="B163" s="161" t="s">
        <v>358</v>
      </c>
      <c r="C163" s="198" t="s">
        <v>359</v>
      </c>
      <c r="D163" s="163" t="s">
        <v>189</v>
      </c>
      <c r="E163" s="171">
        <v>329.20029</v>
      </c>
      <c r="F163" s="175"/>
      <c r="G163" s="176">
        <f>ROUND(E163*F163,2)</f>
        <v>0</v>
      </c>
      <c r="H163" s="175"/>
      <c r="I163" s="176">
        <f>ROUND(E163*H163,2)</f>
        <v>0</v>
      </c>
      <c r="J163" s="175"/>
      <c r="K163" s="176">
        <f>ROUND(E163*J163,2)</f>
        <v>0</v>
      </c>
      <c r="L163" s="176">
        <v>15</v>
      </c>
      <c r="M163" s="176">
        <f>G163*(1+L163/100)</f>
        <v>0</v>
      </c>
      <c r="N163" s="164">
        <v>0</v>
      </c>
      <c r="O163" s="164">
        <f>ROUND(E163*N163,5)</f>
        <v>0</v>
      </c>
      <c r="P163" s="164">
        <v>0</v>
      </c>
      <c r="Q163" s="164">
        <f>ROUND(E163*P163,5)</f>
        <v>0</v>
      </c>
      <c r="R163" s="164"/>
      <c r="S163" s="164"/>
      <c r="T163" s="165">
        <v>0.307</v>
      </c>
      <c r="U163" s="164">
        <f>ROUND(E163*T163,2)</f>
        <v>101.06</v>
      </c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 t="s">
        <v>150</v>
      </c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</row>
    <row r="164" spans="1:60" ht="22.5" outlineLevel="1">
      <c r="A164" s="155"/>
      <c r="B164" s="161"/>
      <c r="C164" s="199" t="s">
        <v>360</v>
      </c>
      <c r="D164" s="166"/>
      <c r="E164" s="172">
        <v>329.20029</v>
      </c>
      <c r="F164" s="176"/>
      <c r="G164" s="176"/>
      <c r="H164" s="176"/>
      <c r="I164" s="176"/>
      <c r="J164" s="176"/>
      <c r="K164" s="176"/>
      <c r="L164" s="176"/>
      <c r="M164" s="176"/>
      <c r="N164" s="164"/>
      <c r="O164" s="164"/>
      <c r="P164" s="164"/>
      <c r="Q164" s="164"/>
      <c r="R164" s="164"/>
      <c r="S164" s="164"/>
      <c r="T164" s="165"/>
      <c r="U164" s="16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 t="s">
        <v>152</v>
      </c>
      <c r="AF164" s="154">
        <v>0</v>
      </c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</row>
    <row r="165" spans="1:31" ht="12.75">
      <c r="A165" s="156" t="s">
        <v>145</v>
      </c>
      <c r="B165" s="162" t="s">
        <v>78</v>
      </c>
      <c r="C165" s="200" t="s">
        <v>79</v>
      </c>
      <c r="D165" s="167"/>
      <c r="E165" s="173"/>
      <c r="F165" s="177"/>
      <c r="G165" s="177">
        <f>SUMIF(AE166:AE189,"&lt;&gt;NOR",G166:G189)</f>
        <v>0</v>
      </c>
      <c r="H165" s="177"/>
      <c r="I165" s="177">
        <f>SUM(I166:I189)</f>
        <v>0</v>
      </c>
      <c r="J165" s="177"/>
      <c r="K165" s="177">
        <f>SUM(K166:K189)</f>
        <v>0</v>
      </c>
      <c r="L165" s="177"/>
      <c r="M165" s="177">
        <f>SUM(M166:M189)</f>
        <v>0</v>
      </c>
      <c r="N165" s="168"/>
      <c r="O165" s="168">
        <f>SUM(O166:O189)</f>
        <v>124.05484999999997</v>
      </c>
      <c r="P165" s="168"/>
      <c r="Q165" s="168">
        <f>SUM(Q166:Q189)</f>
        <v>0</v>
      </c>
      <c r="R165" s="168"/>
      <c r="S165" s="168"/>
      <c r="T165" s="169"/>
      <c r="U165" s="168">
        <f>SUM(U166:U189)</f>
        <v>161.76</v>
      </c>
      <c r="AE165" t="s">
        <v>146</v>
      </c>
    </row>
    <row r="166" spans="1:60" ht="12.75" outlineLevel="1">
      <c r="A166" s="155">
        <v>65</v>
      </c>
      <c r="B166" s="161" t="s">
        <v>361</v>
      </c>
      <c r="C166" s="198" t="s">
        <v>362</v>
      </c>
      <c r="D166" s="163" t="s">
        <v>182</v>
      </c>
      <c r="E166" s="171">
        <v>212.175</v>
      </c>
      <c r="F166" s="175"/>
      <c r="G166" s="176">
        <f>ROUND(E166*F166,2)</f>
        <v>0</v>
      </c>
      <c r="H166" s="175"/>
      <c r="I166" s="176">
        <f>ROUND(E166*H166,2)</f>
        <v>0</v>
      </c>
      <c r="J166" s="175"/>
      <c r="K166" s="176">
        <f>ROUND(E166*J166,2)</f>
        <v>0</v>
      </c>
      <c r="L166" s="176">
        <v>15</v>
      </c>
      <c r="M166" s="176">
        <f>G166*(1+L166/100)</f>
        <v>0</v>
      </c>
      <c r="N166" s="164">
        <v>0</v>
      </c>
      <c r="O166" s="164">
        <f>ROUND(E166*N166,5)</f>
        <v>0</v>
      </c>
      <c r="P166" s="164">
        <v>0</v>
      </c>
      <c r="Q166" s="164">
        <f>ROUND(E166*P166,5)</f>
        <v>0</v>
      </c>
      <c r="R166" s="164"/>
      <c r="S166" s="164"/>
      <c r="T166" s="165">
        <v>0.03</v>
      </c>
      <c r="U166" s="164">
        <f>ROUND(E166*T166,2)</f>
        <v>6.37</v>
      </c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 t="s">
        <v>150</v>
      </c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</row>
    <row r="167" spans="1:60" ht="12.75" outlineLevel="1">
      <c r="A167" s="155"/>
      <c r="B167" s="161"/>
      <c r="C167" s="199" t="s">
        <v>363</v>
      </c>
      <c r="D167" s="166"/>
      <c r="E167" s="172">
        <v>98.175</v>
      </c>
      <c r="F167" s="176"/>
      <c r="G167" s="176"/>
      <c r="H167" s="176"/>
      <c r="I167" s="176"/>
      <c r="J167" s="176"/>
      <c r="K167" s="176"/>
      <c r="L167" s="176"/>
      <c r="M167" s="176"/>
      <c r="N167" s="164"/>
      <c r="O167" s="164"/>
      <c r="P167" s="164"/>
      <c r="Q167" s="164"/>
      <c r="R167" s="164"/>
      <c r="S167" s="164"/>
      <c r="T167" s="165"/>
      <c r="U167" s="16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 t="s">
        <v>152</v>
      </c>
      <c r="AF167" s="154">
        <v>0</v>
      </c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</row>
    <row r="168" spans="1:60" ht="22.5" outlineLevel="1">
      <c r="A168" s="155"/>
      <c r="B168" s="161"/>
      <c r="C168" s="199" t="s">
        <v>364</v>
      </c>
      <c r="D168" s="166"/>
      <c r="E168" s="172">
        <v>114</v>
      </c>
      <c r="F168" s="176"/>
      <c r="G168" s="176"/>
      <c r="H168" s="176"/>
      <c r="I168" s="176"/>
      <c r="J168" s="176"/>
      <c r="K168" s="176"/>
      <c r="L168" s="176"/>
      <c r="M168" s="176"/>
      <c r="N168" s="164"/>
      <c r="O168" s="164"/>
      <c r="P168" s="164"/>
      <c r="Q168" s="164"/>
      <c r="R168" s="164"/>
      <c r="S168" s="164"/>
      <c r="T168" s="165"/>
      <c r="U168" s="16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 t="s">
        <v>152</v>
      </c>
      <c r="AF168" s="154">
        <v>0</v>
      </c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</row>
    <row r="169" spans="1:60" ht="12.75" outlineLevel="1">
      <c r="A169" s="155">
        <v>66</v>
      </c>
      <c r="B169" s="161" t="s">
        <v>365</v>
      </c>
      <c r="C169" s="198" t="s">
        <v>366</v>
      </c>
      <c r="D169" s="163" t="s">
        <v>182</v>
      </c>
      <c r="E169" s="171">
        <v>63.359</v>
      </c>
      <c r="F169" s="175"/>
      <c r="G169" s="176">
        <f>ROUND(E169*F169,2)</f>
        <v>0</v>
      </c>
      <c r="H169" s="175"/>
      <c r="I169" s="176">
        <f>ROUND(E169*H169,2)</f>
        <v>0</v>
      </c>
      <c r="J169" s="175"/>
      <c r="K169" s="176">
        <f>ROUND(E169*J169,2)</f>
        <v>0</v>
      </c>
      <c r="L169" s="176">
        <v>15</v>
      </c>
      <c r="M169" s="176">
        <f>G169*(1+L169/100)</f>
        <v>0</v>
      </c>
      <c r="N169" s="164">
        <v>0.00017</v>
      </c>
      <c r="O169" s="164">
        <f>ROUND(E169*N169,5)</f>
        <v>0.01077</v>
      </c>
      <c r="P169" s="164">
        <v>0</v>
      </c>
      <c r="Q169" s="164">
        <f>ROUND(E169*P169,5)</f>
        <v>0</v>
      </c>
      <c r="R169" s="164"/>
      <c r="S169" s="164"/>
      <c r="T169" s="165">
        <v>0.05</v>
      </c>
      <c r="U169" s="164">
        <f>ROUND(E169*T169,2)</f>
        <v>3.17</v>
      </c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 t="s">
        <v>150</v>
      </c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</row>
    <row r="170" spans="1:60" ht="22.5" outlineLevel="1">
      <c r="A170" s="155"/>
      <c r="B170" s="161"/>
      <c r="C170" s="199" t="s">
        <v>367</v>
      </c>
      <c r="D170" s="166"/>
      <c r="E170" s="172">
        <v>63.359</v>
      </c>
      <c r="F170" s="176"/>
      <c r="G170" s="176"/>
      <c r="H170" s="176"/>
      <c r="I170" s="176"/>
      <c r="J170" s="176"/>
      <c r="K170" s="176"/>
      <c r="L170" s="176"/>
      <c r="M170" s="176"/>
      <c r="N170" s="164"/>
      <c r="O170" s="164"/>
      <c r="P170" s="164"/>
      <c r="Q170" s="164"/>
      <c r="R170" s="164"/>
      <c r="S170" s="164"/>
      <c r="T170" s="165"/>
      <c r="U170" s="16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 t="s">
        <v>152</v>
      </c>
      <c r="AF170" s="154">
        <v>0</v>
      </c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</row>
    <row r="171" spans="1:60" ht="12.75" outlineLevel="1">
      <c r="A171" s="155">
        <v>67</v>
      </c>
      <c r="B171" s="161" t="s">
        <v>368</v>
      </c>
      <c r="C171" s="198" t="s">
        <v>369</v>
      </c>
      <c r="D171" s="163" t="s">
        <v>370</v>
      </c>
      <c r="E171" s="171">
        <v>121.23496</v>
      </c>
      <c r="F171" s="175"/>
      <c r="G171" s="176">
        <f>ROUND(E171*F171,2)</f>
        <v>0</v>
      </c>
      <c r="H171" s="175"/>
      <c r="I171" s="176">
        <f>ROUND(E171*H171,2)</f>
        <v>0</v>
      </c>
      <c r="J171" s="175"/>
      <c r="K171" s="176">
        <f>ROUND(E171*J171,2)</f>
        <v>0</v>
      </c>
      <c r="L171" s="176">
        <v>15</v>
      </c>
      <c r="M171" s="176">
        <f>G171*(1+L171/100)</f>
        <v>0</v>
      </c>
      <c r="N171" s="164">
        <v>1</v>
      </c>
      <c r="O171" s="164">
        <f>ROUND(E171*N171,5)</f>
        <v>121.23496</v>
      </c>
      <c r="P171" s="164">
        <v>0</v>
      </c>
      <c r="Q171" s="164">
        <f>ROUND(E171*P171,5)</f>
        <v>0</v>
      </c>
      <c r="R171" s="164"/>
      <c r="S171" s="164"/>
      <c r="T171" s="165">
        <v>0</v>
      </c>
      <c r="U171" s="164">
        <f>ROUND(E171*T171,2)</f>
        <v>0</v>
      </c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 t="s">
        <v>199</v>
      </c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</row>
    <row r="172" spans="1:60" ht="12.75" outlineLevel="1">
      <c r="A172" s="155"/>
      <c r="B172" s="161"/>
      <c r="C172" s="199" t="s">
        <v>371</v>
      </c>
      <c r="D172" s="166"/>
      <c r="E172" s="172">
        <v>121.23496</v>
      </c>
      <c r="F172" s="176"/>
      <c r="G172" s="176"/>
      <c r="H172" s="176"/>
      <c r="I172" s="176"/>
      <c r="J172" s="176"/>
      <c r="K172" s="176"/>
      <c r="L172" s="176"/>
      <c r="M172" s="176"/>
      <c r="N172" s="164"/>
      <c r="O172" s="164"/>
      <c r="P172" s="164"/>
      <c r="Q172" s="164"/>
      <c r="R172" s="164"/>
      <c r="S172" s="164"/>
      <c r="T172" s="165"/>
      <c r="U172" s="16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 t="s">
        <v>152</v>
      </c>
      <c r="AF172" s="154">
        <v>0</v>
      </c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</row>
    <row r="173" spans="1:60" ht="22.5" outlineLevel="1">
      <c r="A173" s="155">
        <v>68</v>
      </c>
      <c r="B173" s="161" t="s">
        <v>372</v>
      </c>
      <c r="C173" s="198" t="s">
        <v>373</v>
      </c>
      <c r="D173" s="163" t="s">
        <v>182</v>
      </c>
      <c r="E173" s="171">
        <v>187.63125</v>
      </c>
      <c r="F173" s="175"/>
      <c r="G173" s="176">
        <f>ROUND(E173*F173,2)</f>
        <v>0</v>
      </c>
      <c r="H173" s="175"/>
      <c r="I173" s="176">
        <f>ROUND(E173*H173,2)</f>
        <v>0</v>
      </c>
      <c r="J173" s="175"/>
      <c r="K173" s="176">
        <f>ROUND(E173*J173,2)</f>
        <v>0</v>
      </c>
      <c r="L173" s="176">
        <v>15</v>
      </c>
      <c r="M173" s="176">
        <f>G173*(1+L173/100)</f>
        <v>0</v>
      </c>
      <c r="N173" s="164">
        <v>0.00082</v>
      </c>
      <c r="O173" s="164">
        <f>ROUND(E173*N173,5)</f>
        <v>0.15386</v>
      </c>
      <c r="P173" s="164">
        <v>0</v>
      </c>
      <c r="Q173" s="164">
        <f>ROUND(E173*P173,5)</f>
        <v>0</v>
      </c>
      <c r="R173" s="164"/>
      <c r="S173" s="164"/>
      <c r="T173" s="165">
        <v>0.45982</v>
      </c>
      <c r="U173" s="164">
        <f>ROUND(E173*T173,2)</f>
        <v>86.28</v>
      </c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 t="s">
        <v>150</v>
      </c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</row>
    <row r="174" spans="1:60" ht="12.75" outlineLevel="1">
      <c r="A174" s="155"/>
      <c r="B174" s="161"/>
      <c r="C174" s="199" t="s">
        <v>374</v>
      </c>
      <c r="D174" s="166"/>
      <c r="E174" s="172">
        <v>73.63125</v>
      </c>
      <c r="F174" s="176"/>
      <c r="G174" s="176"/>
      <c r="H174" s="176"/>
      <c r="I174" s="176"/>
      <c r="J174" s="176"/>
      <c r="K174" s="176"/>
      <c r="L174" s="176"/>
      <c r="M174" s="176"/>
      <c r="N174" s="164"/>
      <c r="O174" s="164"/>
      <c r="P174" s="164"/>
      <c r="Q174" s="164"/>
      <c r="R174" s="164"/>
      <c r="S174" s="164"/>
      <c r="T174" s="165"/>
      <c r="U174" s="16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 t="s">
        <v>152</v>
      </c>
      <c r="AF174" s="154">
        <v>0</v>
      </c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</row>
    <row r="175" spans="1:60" ht="22.5" outlineLevel="1">
      <c r="A175" s="155"/>
      <c r="B175" s="161"/>
      <c r="C175" s="199" t="s">
        <v>364</v>
      </c>
      <c r="D175" s="166"/>
      <c r="E175" s="172">
        <v>114</v>
      </c>
      <c r="F175" s="176"/>
      <c r="G175" s="176"/>
      <c r="H175" s="176"/>
      <c r="I175" s="176"/>
      <c r="J175" s="176"/>
      <c r="K175" s="176"/>
      <c r="L175" s="176"/>
      <c r="M175" s="176"/>
      <c r="N175" s="164"/>
      <c r="O175" s="164"/>
      <c r="P175" s="164"/>
      <c r="Q175" s="164"/>
      <c r="R175" s="164"/>
      <c r="S175" s="164"/>
      <c r="T175" s="165"/>
      <c r="U175" s="16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 t="s">
        <v>152</v>
      </c>
      <c r="AF175" s="154">
        <v>0</v>
      </c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</row>
    <row r="176" spans="1:60" ht="22.5" outlineLevel="1">
      <c r="A176" s="155">
        <v>69</v>
      </c>
      <c r="B176" s="161" t="s">
        <v>375</v>
      </c>
      <c r="C176" s="198" t="s">
        <v>376</v>
      </c>
      <c r="D176" s="163" t="s">
        <v>182</v>
      </c>
      <c r="E176" s="171">
        <v>63.359</v>
      </c>
      <c r="F176" s="175"/>
      <c r="G176" s="176">
        <f>ROUND(E176*F176,2)</f>
        <v>0</v>
      </c>
      <c r="H176" s="175"/>
      <c r="I176" s="176">
        <f>ROUND(E176*H176,2)</f>
        <v>0</v>
      </c>
      <c r="J176" s="175"/>
      <c r="K176" s="176">
        <f>ROUND(E176*J176,2)</f>
        <v>0</v>
      </c>
      <c r="L176" s="176">
        <v>15</v>
      </c>
      <c r="M176" s="176">
        <f>G176*(1+L176/100)</f>
        <v>0</v>
      </c>
      <c r="N176" s="164">
        <v>0.00099</v>
      </c>
      <c r="O176" s="164">
        <f>ROUND(E176*N176,5)</f>
        <v>0.06273</v>
      </c>
      <c r="P176" s="164">
        <v>0</v>
      </c>
      <c r="Q176" s="164">
        <f>ROUND(E176*P176,5)</f>
        <v>0</v>
      </c>
      <c r="R176" s="164"/>
      <c r="S176" s="164"/>
      <c r="T176" s="165">
        <v>0.532</v>
      </c>
      <c r="U176" s="164">
        <f>ROUND(E176*T176,2)</f>
        <v>33.71</v>
      </c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 t="s">
        <v>150</v>
      </c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</row>
    <row r="177" spans="1:60" ht="22.5" outlineLevel="1">
      <c r="A177" s="155"/>
      <c r="B177" s="161"/>
      <c r="C177" s="199" t="s">
        <v>377</v>
      </c>
      <c r="D177" s="166"/>
      <c r="E177" s="172">
        <v>63.359</v>
      </c>
      <c r="F177" s="176"/>
      <c r="G177" s="176"/>
      <c r="H177" s="176"/>
      <c r="I177" s="176"/>
      <c r="J177" s="176"/>
      <c r="K177" s="176"/>
      <c r="L177" s="176"/>
      <c r="M177" s="176"/>
      <c r="N177" s="164"/>
      <c r="O177" s="164"/>
      <c r="P177" s="164"/>
      <c r="Q177" s="164"/>
      <c r="R177" s="164"/>
      <c r="S177" s="164"/>
      <c r="T177" s="165"/>
      <c r="U177" s="16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 t="s">
        <v>152</v>
      </c>
      <c r="AF177" s="154">
        <v>0</v>
      </c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</row>
    <row r="178" spans="1:60" ht="12.75" outlineLevel="1">
      <c r="A178" s="155">
        <v>70</v>
      </c>
      <c r="B178" s="161" t="s">
        <v>378</v>
      </c>
      <c r="C178" s="198" t="s">
        <v>379</v>
      </c>
      <c r="D178" s="163" t="s">
        <v>182</v>
      </c>
      <c r="E178" s="171">
        <v>552.17855</v>
      </c>
      <c r="F178" s="175"/>
      <c r="G178" s="176">
        <f>ROUND(E178*F178,2)</f>
        <v>0</v>
      </c>
      <c r="H178" s="175"/>
      <c r="I178" s="176">
        <f>ROUND(E178*H178,2)</f>
        <v>0</v>
      </c>
      <c r="J178" s="175"/>
      <c r="K178" s="176">
        <f>ROUND(E178*J178,2)</f>
        <v>0</v>
      </c>
      <c r="L178" s="176">
        <v>15</v>
      </c>
      <c r="M178" s="176">
        <f>G178*(1+L178/100)</f>
        <v>0</v>
      </c>
      <c r="N178" s="164">
        <v>0.0045</v>
      </c>
      <c r="O178" s="164">
        <f>ROUND(E178*N178,5)</f>
        <v>2.4848</v>
      </c>
      <c r="P178" s="164">
        <v>0</v>
      </c>
      <c r="Q178" s="164">
        <f>ROUND(E178*P178,5)</f>
        <v>0</v>
      </c>
      <c r="R178" s="164"/>
      <c r="S178" s="164"/>
      <c r="T178" s="165">
        <v>0</v>
      </c>
      <c r="U178" s="164">
        <f>ROUND(E178*T178,2)</f>
        <v>0</v>
      </c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 t="s">
        <v>199</v>
      </c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</row>
    <row r="179" spans="1:60" ht="12.75" outlineLevel="1">
      <c r="A179" s="155"/>
      <c r="B179" s="161"/>
      <c r="C179" s="199" t="s">
        <v>380</v>
      </c>
      <c r="D179" s="166"/>
      <c r="E179" s="172">
        <v>552.17855</v>
      </c>
      <c r="F179" s="176"/>
      <c r="G179" s="176"/>
      <c r="H179" s="176"/>
      <c r="I179" s="176"/>
      <c r="J179" s="176"/>
      <c r="K179" s="176"/>
      <c r="L179" s="176"/>
      <c r="M179" s="176"/>
      <c r="N179" s="164"/>
      <c r="O179" s="164"/>
      <c r="P179" s="164"/>
      <c r="Q179" s="164"/>
      <c r="R179" s="164"/>
      <c r="S179" s="164"/>
      <c r="T179" s="165"/>
      <c r="U179" s="16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 t="s">
        <v>152</v>
      </c>
      <c r="AF179" s="154">
        <v>0</v>
      </c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</row>
    <row r="180" spans="1:60" ht="12.75" outlineLevel="1">
      <c r="A180" s="155">
        <v>71</v>
      </c>
      <c r="B180" s="161" t="s">
        <v>381</v>
      </c>
      <c r="C180" s="198" t="s">
        <v>382</v>
      </c>
      <c r="D180" s="163" t="s">
        <v>182</v>
      </c>
      <c r="E180" s="171">
        <v>23.5</v>
      </c>
      <c r="F180" s="175"/>
      <c r="G180" s="176">
        <f>ROUND(E180*F180,2)</f>
        <v>0</v>
      </c>
      <c r="H180" s="175"/>
      <c r="I180" s="176">
        <f>ROUND(E180*H180,2)</f>
        <v>0</v>
      </c>
      <c r="J180" s="175"/>
      <c r="K180" s="176">
        <f>ROUND(E180*J180,2)</f>
        <v>0</v>
      </c>
      <c r="L180" s="176">
        <v>15</v>
      </c>
      <c r="M180" s="176">
        <f>G180*(1+L180/100)</f>
        <v>0</v>
      </c>
      <c r="N180" s="164">
        <v>0.00021</v>
      </c>
      <c r="O180" s="164">
        <f>ROUND(E180*N180,5)</f>
        <v>0.00494</v>
      </c>
      <c r="P180" s="164">
        <v>0</v>
      </c>
      <c r="Q180" s="164">
        <f>ROUND(E180*P180,5)</f>
        <v>0</v>
      </c>
      <c r="R180" s="164"/>
      <c r="S180" s="164"/>
      <c r="T180" s="165">
        <v>0.095</v>
      </c>
      <c r="U180" s="164">
        <f>ROUND(E180*T180,2)</f>
        <v>2.23</v>
      </c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 t="s">
        <v>150</v>
      </c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</row>
    <row r="181" spans="1:60" ht="12.75" outlineLevel="1">
      <c r="A181" s="155"/>
      <c r="B181" s="161"/>
      <c r="C181" s="199" t="s">
        <v>383</v>
      </c>
      <c r="D181" s="166"/>
      <c r="E181" s="172">
        <v>11.75</v>
      </c>
      <c r="F181" s="176"/>
      <c r="G181" s="176"/>
      <c r="H181" s="176"/>
      <c r="I181" s="176"/>
      <c r="J181" s="176"/>
      <c r="K181" s="176"/>
      <c r="L181" s="176"/>
      <c r="M181" s="176"/>
      <c r="N181" s="164"/>
      <c r="O181" s="164"/>
      <c r="P181" s="164"/>
      <c r="Q181" s="164"/>
      <c r="R181" s="164"/>
      <c r="S181" s="164"/>
      <c r="T181" s="165"/>
      <c r="U181" s="16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 t="s">
        <v>152</v>
      </c>
      <c r="AF181" s="154">
        <v>0</v>
      </c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</row>
    <row r="182" spans="1:60" ht="12.75" outlineLevel="1">
      <c r="A182" s="155"/>
      <c r="B182" s="161"/>
      <c r="C182" s="199" t="s">
        <v>384</v>
      </c>
      <c r="D182" s="166"/>
      <c r="E182" s="172">
        <v>11.75</v>
      </c>
      <c r="F182" s="176"/>
      <c r="G182" s="176"/>
      <c r="H182" s="176"/>
      <c r="I182" s="176"/>
      <c r="J182" s="176"/>
      <c r="K182" s="176"/>
      <c r="L182" s="176"/>
      <c r="M182" s="176"/>
      <c r="N182" s="164"/>
      <c r="O182" s="164"/>
      <c r="P182" s="164"/>
      <c r="Q182" s="164"/>
      <c r="R182" s="164"/>
      <c r="S182" s="164"/>
      <c r="T182" s="165"/>
      <c r="U182" s="16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 t="s">
        <v>152</v>
      </c>
      <c r="AF182" s="154">
        <v>0</v>
      </c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</row>
    <row r="183" spans="1:60" ht="12.75" outlineLevel="1">
      <c r="A183" s="155">
        <v>72</v>
      </c>
      <c r="B183" s="161" t="s">
        <v>385</v>
      </c>
      <c r="C183" s="198" t="s">
        <v>386</v>
      </c>
      <c r="D183" s="163" t="s">
        <v>182</v>
      </c>
      <c r="E183" s="171">
        <v>23.5</v>
      </c>
      <c r="F183" s="175"/>
      <c r="G183" s="176">
        <f>ROUND(E183*F183,2)</f>
        <v>0</v>
      </c>
      <c r="H183" s="175"/>
      <c r="I183" s="176">
        <f>ROUND(E183*H183,2)</f>
        <v>0</v>
      </c>
      <c r="J183" s="175"/>
      <c r="K183" s="176">
        <f>ROUND(E183*J183,2)</f>
        <v>0</v>
      </c>
      <c r="L183" s="176">
        <v>15</v>
      </c>
      <c r="M183" s="176">
        <f>G183*(1+L183/100)</f>
        <v>0</v>
      </c>
      <c r="N183" s="164">
        <v>0.00368</v>
      </c>
      <c r="O183" s="164">
        <f>ROUND(E183*N183,5)</f>
        <v>0.08648</v>
      </c>
      <c r="P183" s="164">
        <v>0</v>
      </c>
      <c r="Q183" s="164">
        <f>ROUND(E183*P183,5)</f>
        <v>0</v>
      </c>
      <c r="R183" s="164"/>
      <c r="S183" s="164"/>
      <c r="T183" s="165">
        <v>0.385</v>
      </c>
      <c r="U183" s="164">
        <f>ROUND(E183*T183,2)</f>
        <v>9.05</v>
      </c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 t="s">
        <v>150</v>
      </c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</row>
    <row r="184" spans="1:60" ht="12.75" outlineLevel="1">
      <c r="A184" s="155"/>
      <c r="B184" s="161"/>
      <c r="C184" s="199" t="s">
        <v>387</v>
      </c>
      <c r="D184" s="166"/>
      <c r="E184" s="172">
        <v>23.5</v>
      </c>
      <c r="F184" s="176"/>
      <c r="G184" s="176"/>
      <c r="H184" s="176"/>
      <c r="I184" s="176"/>
      <c r="J184" s="176"/>
      <c r="K184" s="176"/>
      <c r="L184" s="176"/>
      <c r="M184" s="176"/>
      <c r="N184" s="164"/>
      <c r="O184" s="164"/>
      <c r="P184" s="164"/>
      <c r="Q184" s="164"/>
      <c r="R184" s="164"/>
      <c r="S184" s="164"/>
      <c r="T184" s="165"/>
      <c r="U184" s="16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 t="s">
        <v>152</v>
      </c>
      <c r="AF184" s="154">
        <v>0</v>
      </c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</row>
    <row r="185" spans="1:60" ht="12.75" outlineLevel="1">
      <c r="A185" s="155">
        <v>73</v>
      </c>
      <c r="B185" s="161" t="s">
        <v>388</v>
      </c>
      <c r="C185" s="198" t="s">
        <v>389</v>
      </c>
      <c r="D185" s="163" t="s">
        <v>257</v>
      </c>
      <c r="E185" s="171">
        <v>38.7</v>
      </c>
      <c r="F185" s="175"/>
      <c r="G185" s="176">
        <f>ROUND(E185*F185,2)</f>
        <v>0</v>
      </c>
      <c r="H185" s="175"/>
      <c r="I185" s="176">
        <f>ROUND(E185*H185,2)</f>
        <v>0</v>
      </c>
      <c r="J185" s="175"/>
      <c r="K185" s="176">
        <f>ROUND(E185*J185,2)</f>
        <v>0</v>
      </c>
      <c r="L185" s="176">
        <v>15</v>
      </c>
      <c r="M185" s="176">
        <f>G185*(1+L185/100)</f>
        <v>0</v>
      </c>
      <c r="N185" s="164">
        <v>0.00032</v>
      </c>
      <c r="O185" s="164">
        <f>ROUND(E185*N185,5)</f>
        <v>0.01238</v>
      </c>
      <c r="P185" s="164">
        <v>0</v>
      </c>
      <c r="Q185" s="164">
        <f>ROUND(E185*P185,5)</f>
        <v>0</v>
      </c>
      <c r="R185" s="164"/>
      <c r="S185" s="164"/>
      <c r="T185" s="165">
        <v>0.11</v>
      </c>
      <c r="U185" s="164">
        <f>ROUND(E185*T185,2)</f>
        <v>4.26</v>
      </c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 t="s">
        <v>150</v>
      </c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</row>
    <row r="186" spans="1:60" ht="12.75" outlineLevel="1">
      <c r="A186" s="155"/>
      <c r="B186" s="161"/>
      <c r="C186" s="199" t="s">
        <v>390</v>
      </c>
      <c r="D186" s="166"/>
      <c r="E186" s="172">
        <v>38.7</v>
      </c>
      <c r="F186" s="176"/>
      <c r="G186" s="176"/>
      <c r="H186" s="176"/>
      <c r="I186" s="176"/>
      <c r="J186" s="176"/>
      <c r="K186" s="176"/>
      <c r="L186" s="176"/>
      <c r="M186" s="176"/>
      <c r="N186" s="164"/>
      <c r="O186" s="164"/>
      <c r="P186" s="164"/>
      <c r="Q186" s="164"/>
      <c r="R186" s="164"/>
      <c r="S186" s="164"/>
      <c r="T186" s="165"/>
      <c r="U186" s="16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 t="s">
        <v>152</v>
      </c>
      <c r="AF186" s="154">
        <v>0</v>
      </c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</row>
    <row r="187" spans="1:60" ht="12.75" outlineLevel="1">
      <c r="A187" s="155">
        <v>74</v>
      </c>
      <c r="B187" s="161" t="s">
        <v>391</v>
      </c>
      <c r="C187" s="198" t="s">
        <v>392</v>
      </c>
      <c r="D187" s="163" t="s">
        <v>182</v>
      </c>
      <c r="E187" s="171">
        <v>49.1</v>
      </c>
      <c r="F187" s="175"/>
      <c r="G187" s="176">
        <f>ROUND(E187*F187,2)</f>
        <v>0</v>
      </c>
      <c r="H187" s="175"/>
      <c r="I187" s="176">
        <f>ROUND(E187*H187,2)</f>
        <v>0</v>
      </c>
      <c r="J187" s="175"/>
      <c r="K187" s="176">
        <f>ROUND(E187*J187,2)</f>
        <v>0</v>
      </c>
      <c r="L187" s="176">
        <v>15</v>
      </c>
      <c r="M187" s="176">
        <f>G187*(1+L187/100)</f>
        <v>0</v>
      </c>
      <c r="N187" s="164">
        <v>8E-05</v>
      </c>
      <c r="O187" s="164">
        <f>ROUND(E187*N187,5)</f>
        <v>0.00393</v>
      </c>
      <c r="P187" s="164">
        <v>0</v>
      </c>
      <c r="Q187" s="164">
        <f>ROUND(E187*P187,5)</f>
        <v>0</v>
      </c>
      <c r="R187" s="164"/>
      <c r="S187" s="164"/>
      <c r="T187" s="165">
        <v>0.34</v>
      </c>
      <c r="U187" s="164">
        <f>ROUND(E187*T187,2)</f>
        <v>16.69</v>
      </c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 t="s">
        <v>150</v>
      </c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</row>
    <row r="188" spans="1:60" ht="12.75" outlineLevel="1">
      <c r="A188" s="155"/>
      <c r="B188" s="161"/>
      <c r="C188" s="199" t="s">
        <v>393</v>
      </c>
      <c r="D188" s="166"/>
      <c r="E188" s="172">
        <v>49.1</v>
      </c>
      <c r="F188" s="176"/>
      <c r="G188" s="176"/>
      <c r="H188" s="176"/>
      <c r="I188" s="176"/>
      <c r="J188" s="176"/>
      <c r="K188" s="176"/>
      <c r="L188" s="176"/>
      <c r="M188" s="176"/>
      <c r="N188" s="164"/>
      <c r="O188" s="164"/>
      <c r="P188" s="164"/>
      <c r="Q188" s="164"/>
      <c r="R188" s="164"/>
      <c r="S188" s="164"/>
      <c r="T188" s="165"/>
      <c r="U188" s="16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 t="s">
        <v>152</v>
      </c>
      <c r="AF188" s="154">
        <v>0</v>
      </c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</row>
    <row r="189" spans="1:60" ht="12.75" outlineLevel="1">
      <c r="A189" s="155">
        <v>75</v>
      </c>
      <c r="B189" s="161" t="s">
        <v>394</v>
      </c>
      <c r="C189" s="198" t="s">
        <v>395</v>
      </c>
      <c r="D189" s="163" t="s">
        <v>0</v>
      </c>
      <c r="E189" s="171">
        <v>1689.5628</v>
      </c>
      <c r="F189" s="175"/>
      <c r="G189" s="176">
        <f>ROUND(E189*F189,2)</f>
        <v>0</v>
      </c>
      <c r="H189" s="175"/>
      <c r="I189" s="176">
        <f>ROUND(E189*H189,2)</f>
        <v>0</v>
      </c>
      <c r="J189" s="175"/>
      <c r="K189" s="176">
        <f>ROUND(E189*J189,2)</f>
        <v>0</v>
      </c>
      <c r="L189" s="176">
        <v>15</v>
      </c>
      <c r="M189" s="176">
        <f>G189*(1+L189/100)</f>
        <v>0</v>
      </c>
      <c r="N189" s="164">
        <v>0</v>
      </c>
      <c r="O189" s="164">
        <f>ROUND(E189*N189,5)</f>
        <v>0</v>
      </c>
      <c r="P189" s="164">
        <v>0</v>
      </c>
      <c r="Q189" s="164">
        <f>ROUND(E189*P189,5)</f>
        <v>0</v>
      </c>
      <c r="R189" s="164"/>
      <c r="S189" s="164"/>
      <c r="T189" s="165">
        <v>0</v>
      </c>
      <c r="U189" s="164">
        <f>ROUND(E189*T189,2)</f>
        <v>0</v>
      </c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 t="s">
        <v>150</v>
      </c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</row>
    <row r="190" spans="1:31" ht="12.75">
      <c r="A190" s="156" t="s">
        <v>145</v>
      </c>
      <c r="B190" s="162" t="s">
        <v>80</v>
      </c>
      <c r="C190" s="200" t="s">
        <v>81</v>
      </c>
      <c r="D190" s="167"/>
      <c r="E190" s="173"/>
      <c r="F190" s="177"/>
      <c r="G190" s="177">
        <f>SUMIF(AE191:AE203,"&lt;&gt;NOR",G191:G203)</f>
        <v>0</v>
      </c>
      <c r="H190" s="177"/>
      <c r="I190" s="177">
        <f>SUM(I191:I203)</f>
        <v>0</v>
      </c>
      <c r="J190" s="177"/>
      <c r="K190" s="177">
        <f>SUM(K191:K203)</f>
        <v>0</v>
      </c>
      <c r="L190" s="177"/>
      <c r="M190" s="177">
        <f>SUM(M191:M203)</f>
        <v>0</v>
      </c>
      <c r="N190" s="168"/>
      <c r="O190" s="168">
        <f>SUM(O191:O203)</f>
        <v>2.32842</v>
      </c>
      <c r="P190" s="168"/>
      <c r="Q190" s="168">
        <f>SUM(Q191:Q203)</f>
        <v>0</v>
      </c>
      <c r="R190" s="168"/>
      <c r="S190" s="168"/>
      <c r="T190" s="169"/>
      <c r="U190" s="168">
        <f>SUM(U191:U203)</f>
        <v>116.86999999999999</v>
      </c>
      <c r="AE190" t="s">
        <v>146</v>
      </c>
    </row>
    <row r="191" spans="1:60" ht="12.75" outlineLevel="1">
      <c r="A191" s="155">
        <v>76</v>
      </c>
      <c r="B191" s="161" t="s">
        <v>396</v>
      </c>
      <c r="C191" s="198" t="s">
        <v>397</v>
      </c>
      <c r="D191" s="163" t="s">
        <v>182</v>
      </c>
      <c r="E191" s="171">
        <v>125.4</v>
      </c>
      <c r="F191" s="175"/>
      <c r="G191" s="176">
        <f>ROUND(E191*F191,2)</f>
        <v>0</v>
      </c>
      <c r="H191" s="175"/>
      <c r="I191" s="176">
        <f>ROUND(E191*H191,2)</f>
        <v>0</v>
      </c>
      <c r="J191" s="175"/>
      <c r="K191" s="176">
        <f>ROUND(E191*J191,2)</f>
        <v>0</v>
      </c>
      <c r="L191" s="176">
        <v>15</v>
      </c>
      <c r="M191" s="176">
        <f>G191*(1+L191/100)</f>
        <v>0</v>
      </c>
      <c r="N191" s="164">
        <v>0.0066</v>
      </c>
      <c r="O191" s="164">
        <f>ROUND(E191*N191,5)</f>
        <v>0.82764</v>
      </c>
      <c r="P191" s="164">
        <v>0</v>
      </c>
      <c r="Q191" s="164">
        <f>ROUND(E191*P191,5)</f>
        <v>0</v>
      </c>
      <c r="R191" s="164"/>
      <c r="S191" s="164"/>
      <c r="T191" s="165">
        <v>0.07</v>
      </c>
      <c r="U191" s="164">
        <f>ROUND(E191*T191,2)</f>
        <v>8.78</v>
      </c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 t="s">
        <v>150</v>
      </c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</row>
    <row r="192" spans="1:60" ht="33.75" outlineLevel="1">
      <c r="A192" s="155"/>
      <c r="B192" s="161"/>
      <c r="C192" s="199" t="s">
        <v>398</v>
      </c>
      <c r="D192" s="166"/>
      <c r="E192" s="172">
        <v>125.4</v>
      </c>
      <c r="F192" s="176"/>
      <c r="G192" s="176"/>
      <c r="H192" s="176"/>
      <c r="I192" s="176"/>
      <c r="J192" s="176"/>
      <c r="K192" s="176"/>
      <c r="L192" s="176"/>
      <c r="M192" s="176"/>
      <c r="N192" s="164"/>
      <c r="O192" s="164"/>
      <c r="P192" s="164"/>
      <c r="Q192" s="164"/>
      <c r="R192" s="164"/>
      <c r="S192" s="164"/>
      <c r="T192" s="165"/>
      <c r="U192" s="16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 t="s">
        <v>152</v>
      </c>
      <c r="AF192" s="154">
        <v>0</v>
      </c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  <c r="AR192" s="154"/>
      <c r="AS192" s="154"/>
      <c r="AT192" s="154"/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</row>
    <row r="193" spans="1:60" ht="12.75" outlineLevel="1">
      <c r="A193" s="155">
        <v>77</v>
      </c>
      <c r="B193" s="161" t="s">
        <v>399</v>
      </c>
      <c r="C193" s="198" t="s">
        <v>400</v>
      </c>
      <c r="D193" s="163" t="s">
        <v>182</v>
      </c>
      <c r="E193" s="171">
        <v>125.4</v>
      </c>
      <c r="F193" s="175"/>
      <c r="G193" s="176">
        <f>ROUND(E193*F193,2)</f>
        <v>0</v>
      </c>
      <c r="H193" s="175"/>
      <c r="I193" s="176">
        <f>ROUND(E193*H193,2)</f>
        <v>0</v>
      </c>
      <c r="J193" s="175"/>
      <c r="K193" s="176">
        <f>ROUND(E193*J193,2)</f>
        <v>0</v>
      </c>
      <c r="L193" s="176">
        <v>15</v>
      </c>
      <c r="M193" s="176">
        <f>G193*(1+L193/100)</f>
        <v>0</v>
      </c>
      <c r="N193" s="164">
        <v>0</v>
      </c>
      <c r="O193" s="164">
        <f>ROUND(E193*N193,5)</f>
        <v>0</v>
      </c>
      <c r="P193" s="164">
        <v>0</v>
      </c>
      <c r="Q193" s="164">
        <f>ROUND(E193*P193,5)</f>
        <v>0</v>
      </c>
      <c r="R193" s="164"/>
      <c r="S193" s="164"/>
      <c r="T193" s="165">
        <v>0.15</v>
      </c>
      <c r="U193" s="164">
        <f>ROUND(E193*T193,2)</f>
        <v>18.81</v>
      </c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 t="s">
        <v>150</v>
      </c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</row>
    <row r="194" spans="1:60" ht="22.5" outlineLevel="1">
      <c r="A194" s="155">
        <v>78</v>
      </c>
      <c r="B194" s="161" t="s">
        <v>401</v>
      </c>
      <c r="C194" s="198" t="s">
        <v>402</v>
      </c>
      <c r="D194" s="163" t="s">
        <v>182</v>
      </c>
      <c r="E194" s="171">
        <v>275.88</v>
      </c>
      <c r="F194" s="175"/>
      <c r="G194" s="176">
        <f>ROUND(E194*F194,2)</f>
        <v>0</v>
      </c>
      <c r="H194" s="175"/>
      <c r="I194" s="176">
        <f>ROUND(E194*H194,2)</f>
        <v>0</v>
      </c>
      <c r="J194" s="175"/>
      <c r="K194" s="176">
        <f>ROUND(E194*J194,2)</f>
        <v>0</v>
      </c>
      <c r="L194" s="176">
        <v>15</v>
      </c>
      <c r="M194" s="176">
        <f>G194*(1+L194/100)</f>
        <v>0</v>
      </c>
      <c r="N194" s="164">
        <v>0.002</v>
      </c>
      <c r="O194" s="164">
        <f>ROUND(E194*N194,5)</f>
        <v>0.55176</v>
      </c>
      <c r="P194" s="164">
        <v>0</v>
      </c>
      <c r="Q194" s="164">
        <f>ROUND(E194*P194,5)</f>
        <v>0</v>
      </c>
      <c r="R194" s="164"/>
      <c r="S194" s="164"/>
      <c r="T194" s="165">
        <v>0</v>
      </c>
      <c r="U194" s="164">
        <f>ROUND(E194*T194,2)</f>
        <v>0</v>
      </c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 t="s">
        <v>199</v>
      </c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  <c r="BG194" s="154"/>
      <c r="BH194" s="154"/>
    </row>
    <row r="195" spans="1:60" ht="12.75" outlineLevel="1">
      <c r="A195" s="155"/>
      <c r="B195" s="161"/>
      <c r="C195" s="199" t="s">
        <v>403</v>
      </c>
      <c r="D195" s="166"/>
      <c r="E195" s="172">
        <v>275.88</v>
      </c>
      <c r="F195" s="176"/>
      <c r="G195" s="176"/>
      <c r="H195" s="176"/>
      <c r="I195" s="176"/>
      <c r="J195" s="176"/>
      <c r="K195" s="176"/>
      <c r="L195" s="176"/>
      <c r="M195" s="176"/>
      <c r="N195" s="164"/>
      <c r="O195" s="164"/>
      <c r="P195" s="164"/>
      <c r="Q195" s="164"/>
      <c r="R195" s="164"/>
      <c r="S195" s="164"/>
      <c r="T195" s="165"/>
      <c r="U195" s="16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 t="s">
        <v>152</v>
      </c>
      <c r="AF195" s="154">
        <v>0</v>
      </c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  <c r="AR195" s="154"/>
      <c r="AS195" s="154"/>
      <c r="AT195" s="154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  <c r="BG195" s="154"/>
      <c r="BH195" s="154"/>
    </row>
    <row r="196" spans="1:60" ht="22.5" outlineLevel="1">
      <c r="A196" s="155">
        <v>79</v>
      </c>
      <c r="B196" s="161" t="s">
        <v>404</v>
      </c>
      <c r="C196" s="198" t="s">
        <v>405</v>
      </c>
      <c r="D196" s="163" t="s">
        <v>257</v>
      </c>
      <c r="E196" s="171">
        <v>132</v>
      </c>
      <c r="F196" s="175"/>
      <c r="G196" s="176">
        <f>ROUND(E196*F196,2)</f>
        <v>0</v>
      </c>
      <c r="H196" s="175"/>
      <c r="I196" s="176">
        <f>ROUND(E196*H196,2)</f>
        <v>0</v>
      </c>
      <c r="J196" s="175"/>
      <c r="K196" s="176">
        <f>ROUND(E196*J196,2)</f>
        <v>0</v>
      </c>
      <c r="L196" s="176">
        <v>15</v>
      </c>
      <c r="M196" s="176">
        <f>G196*(1+L196/100)</f>
        <v>0</v>
      </c>
      <c r="N196" s="164">
        <v>0</v>
      </c>
      <c r="O196" s="164">
        <f>ROUND(E196*N196,5)</f>
        <v>0</v>
      </c>
      <c r="P196" s="164">
        <v>0</v>
      </c>
      <c r="Q196" s="164">
        <f>ROUND(E196*P196,5)</f>
        <v>0</v>
      </c>
      <c r="R196" s="164"/>
      <c r="S196" s="164"/>
      <c r="T196" s="165">
        <v>0.05</v>
      </c>
      <c r="U196" s="164">
        <f>ROUND(E196*T196,2)</f>
        <v>6.6</v>
      </c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 t="s">
        <v>150</v>
      </c>
      <c r="AF196" s="154"/>
      <c r="AG196" s="154"/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  <c r="AR196" s="154"/>
      <c r="AS196" s="154"/>
      <c r="AT196" s="154"/>
      <c r="AU196" s="154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  <c r="BG196" s="154"/>
      <c r="BH196" s="154"/>
    </row>
    <row r="197" spans="1:60" ht="12.75" outlineLevel="1">
      <c r="A197" s="155">
        <v>80</v>
      </c>
      <c r="B197" s="161" t="s">
        <v>406</v>
      </c>
      <c r="C197" s="198" t="s">
        <v>407</v>
      </c>
      <c r="D197" s="163" t="s">
        <v>182</v>
      </c>
      <c r="E197" s="171">
        <v>263.535</v>
      </c>
      <c r="F197" s="175"/>
      <c r="G197" s="176">
        <f>ROUND(E197*F197,2)</f>
        <v>0</v>
      </c>
      <c r="H197" s="175"/>
      <c r="I197" s="176">
        <f>ROUND(E197*H197,2)</f>
        <v>0</v>
      </c>
      <c r="J197" s="175"/>
      <c r="K197" s="176">
        <f>ROUND(E197*J197,2)</f>
        <v>0</v>
      </c>
      <c r="L197" s="176">
        <v>15</v>
      </c>
      <c r="M197" s="176">
        <f>G197*(1+L197/100)</f>
        <v>0</v>
      </c>
      <c r="N197" s="164">
        <v>0.00053</v>
      </c>
      <c r="O197" s="164">
        <f>ROUND(E197*N197,5)</f>
        <v>0.13967</v>
      </c>
      <c r="P197" s="164">
        <v>0</v>
      </c>
      <c r="Q197" s="164">
        <f>ROUND(E197*P197,5)</f>
        <v>0</v>
      </c>
      <c r="R197" s="164"/>
      <c r="S197" s="164"/>
      <c r="T197" s="165">
        <v>0.231</v>
      </c>
      <c r="U197" s="164">
        <f>ROUND(E197*T197,2)</f>
        <v>60.88</v>
      </c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 t="s">
        <v>150</v>
      </c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  <c r="AR197" s="154"/>
      <c r="AS197" s="154"/>
      <c r="AT197" s="154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  <c r="BG197" s="154"/>
      <c r="BH197" s="154"/>
    </row>
    <row r="198" spans="1:60" ht="12.75" outlineLevel="1">
      <c r="A198" s="155"/>
      <c r="B198" s="161"/>
      <c r="C198" s="199" t="s">
        <v>408</v>
      </c>
      <c r="D198" s="166"/>
      <c r="E198" s="172">
        <v>263.535</v>
      </c>
      <c r="F198" s="176"/>
      <c r="G198" s="176"/>
      <c r="H198" s="176"/>
      <c r="I198" s="176"/>
      <c r="J198" s="176"/>
      <c r="K198" s="176"/>
      <c r="L198" s="176"/>
      <c r="M198" s="176"/>
      <c r="N198" s="164"/>
      <c r="O198" s="164"/>
      <c r="P198" s="164"/>
      <c r="Q198" s="164"/>
      <c r="R198" s="164"/>
      <c r="S198" s="164"/>
      <c r="T198" s="165"/>
      <c r="U198" s="16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 t="s">
        <v>152</v>
      </c>
      <c r="AF198" s="154">
        <v>0</v>
      </c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  <c r="BG198" s="154"/>
      <c r="BH198" s="154"/>
    </row>
    <row r="199" spans="1:60" ht="12.75" outlineLevel="1">
      <c r="A199" s="155">
        <v>81</v>
      </c>
      <c r="B199" s="161" t="s">
        <v>409</v>
      </c>
      <c r="C199" s="198" t="s">
        <v>410</v>
      </c>
      <c r="D199" s="163" t="s">
        <v>182</v>
      </c>
      <c r="E199" s="171">
        <v>289.8885</v>
      </c>
      <c r="F199" s="175"/>
      <c r="G199" s="176">
        <f>ROUND(E199*F199,2)</f>
        <v>0</v>
      </c>
      <c r="H199" s="175"/>
      <c r="I199" s="176">
        <f>ROUND(E199*H199,2)</f>
        <v>0</v>
      </c>
      <c r="J199" s="175"/>
      <c r="K199" s="176">
        <f>ROUND(E199*J199,2)</f>
        <v>0</v>
      </c>
      <c r="L199" s="176">
        <v>15</v>
      </c>
      <c r="M199" s="176">
        <f>G199*(1+L199/100)</f>
        <v>0</v>
      </c>
      <c r="N199" s="164">
        <v>0.0027</v>
      </c>
      <c r="O199" s="164">
        <f>ROUND(E199*N199,5)</f>
        <v>0.7827</v>
      </c>
      <c r="P199" s="164">
        <v>0</v>
      </c>
      <c r="Q199" s="164">
        <f>ROUND(E199*P199,5)</f>
        <v>0</v>
      </c>
      <c r="R199" s="164"/>
      <c r="S199" s="164"/>
      <c r="T199" s="165">
        <v>0</v>
      </c>
      <c r="U199" s="164">
        <f>ROUND(E199*T199,2)</f>
        <v>0</v>
      </c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 t="s">
        <v>199</v>
      </c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  <c r="AR199" s="154"/>
      <c r="AS199" s="154"/>
      <c r="AT199" s="154"/>
      <c r="AU199" s="154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  <c r="BG199" s="154"/>
      <c r="BH199" s="154"/>
    </row>
    <row r="200" spans="1:60" ht="12.75" outlineLevel="1">
      <c r="A200" s="155"/>
      <c r="B200" s="161"/>
      <c r="C200" s="199" t="s">
        <v>411</v>
      </c>
      <c r="D200" s="166"/>
      <c r="E200" s="172">
        <v>289.8885</v>
      </c>
      <c r="F200" s="176"/>
      <c r="G200" s="176"/>
      <c r="H200" s="176"/>
      <c r="I200" s="176"/>
      <c r="J200" s="176"/>
      <c r="K200" s="176"/>
      <c r="L200" s="176"/>
      <c r="M200" s="176"/>
      <c r="N200" s="164"/>
      <c r="O200" s="164"/>
      <c r="P200" s="164"/>
      <c r="Q200" s="164"/>
      <c r="R200" s="164"/>
      <c r="S200" s="164"/>
      <c r="T200" s="165"/>
      <c r="U200" s="16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 t="s">
        <v>152</v>
      </c>
      <c r="AF200" s="154">
        <v>0</v>
      </c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  <c r="AR200" s="154"/>
      <c r="AS200" s="154"/>
      <c r="AT200" s="154"/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  <c r="BG200" s="154"/>
      <c r="BH200" s="154"/>
    </row>
    <row r="201" spans="1:60" ht="22.5" outlineLevel="1">
      <c r="A201" s="155">
        <v>82</v>
      </c>
      <c r="B201" s="161" t="s">
        <v>412</v>
      </c>
      <c r="C201" s="198" t="s">
        <v>413</v>
      </c>
      <c r="D201" s="163" t="s">
        <v>182</v>
      </c>
      <c r="E201" s="171">
        <v>121.125</v>
      </c>
      <c r="F201" s="175"/>
      <c r="G201" s="176">
        <f>ROUND(E201*F201,2)</f>
        <v>0</v>
      </c>
      <c r="H201" s="175"/>
      <c r="I201" s="176">
        <f>ROUND(E201*H201,2)</f>
        <v>0</v>
      </c>
      <c r="J201" s="175"/>
      <c r="K201" s="176">
        <f>ROUND(E201*J201,2)</f>
        <v>0</v>
      </c>
      <c r="L201" s="176">
        <v>15</v>
      </c>
      <c r="M201" s="176">
        <f>G201*(1+L201/100)</f>
        <v>0</v>
      </c>
      <c r="N201" s="164">
        <v>0.00022</v>
      </c>
      <c r="O201" s="164">
        <f>ROUND(E201*N201,5)</f>
        <v>0.02665</v>
      </c>
      <c r="P201" s="164">
        <v>0</v>
      </c>
      <c r="Q201" s="164">
        <f>ROUND(E201*P201,5)</f>
        <v>0</v>
      </c>
      <c r="R201" s="164"/>
      <c r="S201" s="164"/>
      <c r="T201" s="165">
        <v>0.18</v>
      </c>
      <c r="U201" s="164">
        <f>ROUND(E201*T201,2)</f>
        <v>21.8</v>
      </c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 t="s">
        <v>150</v>
      </c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4"/>
      <c r="AS201" s="154"/>
      <c r="AT201" s="154"/>
      <c r="AU201" s="154"/>
      <c r="AV201" s="154"/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  <c r="BG201" s="154"/>
      <c r="BH201" s="154"/>
    </row>
    <row r="202" spans="1:60" ht="12.75" outlineLevel="1">
      <c r="A202" s="155"/>
      <c r="B202" s="161"/>
      <c r="C202" s="199" t="s">
        <v>414</v>
      </c>
      <c r="D202" s="166"/>
      <c r="E202" s="172">
        <v>121.125</v>
      </c>
      <c r="F202" s="176"/>
      <c r="G202" s="176"/>
      <c r="H202" s="176"/>
      <c r="I202" s="176"/>
      <c r="J202" s="176"/>
      <c r="K202" s="176"/>
      <c r="L202" s="176"/>
      <c r="M202" s="176"/>
      <c r="N202" s="164"/>
      <c r="O202" s="164"/>
      <c r="P202" s="164"/>
      <c r="Q202" s="164"/>
      <c r="R202" s="164"/>
      <c r="S202" s="164"/>
      <c r="T202" s="165"/>
      <c r="U202" s="16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 t="s">
        <v>152</v>
      </c>
      <c r="AF202" s="154">
        <v>0</v>
      </c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  <c r="AR202" s="154"/>
      <c r="AS202" s="154"/>
      <c r="AT202" s="154"/>
      <c r="AU202" s="154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  <c r="BG202" s="154"/>
      <c r="BH202" s="154"/>
    </row>
    <row r="203" spans="1:60" ht="12.75" outlineLevel="1">
      <c r="A203" s="155">
        <v>83</v>
      </c>
      <c r="B203" s="161" t="s">
        <v>415</v>
      </c>
      <c r="C203" s="198" t="s">
        <v>416</v>
      </c>
      <c r="D203" s="163" t="s">
        <v>0</v>
      </c>
      <c r="E203" s="171">
        <v>1709.0858</v>
      </c>
      <c r="F203" s="175"/>
      <c r="G203" s="176">
        <f>ROUND(E203*F203,2)</f>
        <v>0</v>
      </c>
      <c r="H203" s="175"/>
      <c r="I203" s="176">
        <f>ROUND(E203*H203,2)</f>
        <v>0</v>
      </c>
      <c r="J203" s="175"/>
      <c r="K203" s="176">
        <f>ROUND(E203*J203,2)</f>
        <v>0</v>
      </c>
      <c r="L203" s="176">
        <v>15</v>
      </c>
      <c r="M203" s="176">
        <f>G203*(1+L203/100)</f>
        <v>0</v>
      </c>
      <c r="N203" s="164">
        <v>0</v>
      </c>
      <c r="O203" s="164">
        <f>ROUND(E203*N203,5)</f>
        <v>0</v>
      </c>
      <c r="P203" s="164">
        <v>0</v>
      </c>
      <c r="Q203" s="164">
        <f>ROUND(E203*P203,5)</f>
        <v>0</v>
      </c>
      <c r="R203" s="164"/>
      <c r="S203" s="164"/>
      <c r="T203" s="165">
        <v>0</v>
      </c>
      <c r="U203" s="164">
        <f>ROUND(E203*T203,2)</f>
        <v>0</v>
      </c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 t="s">
        <v>150</v>
      </c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4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</row>
    <row r="204" spans="1:31" ht="12.75">
      <c r="A204" s="156" t="s">
        <v>145</v>
      </c>
      <c r="B204" s="162" t="s">
        <v>82</v>
      </c>
      <c r="C204" s="200" t="s">
        <v>83</v>
      </c>
      <c r="D204" s="167"/>
      <c r="E204" s="173"/>
      <c r="F204" s="177"/>
      <c r="G204" s="177">
        <f>SUMIF(AE205:AE218,"&lt;&gt;NOR",G205:G218)</f>
        <v>0</v>
      </c>
      <c r="H204" s="177"/>
      <c r="I204" s="177">
        <f>SUM(I205:I218)</f>
        <v>0</v>
      </c>
      <c r="J204" s="177"/>
      <c r="K204" s="177">
        <f>SUM(K205:K218)</f>
        <v>0</v>
      </c>
      <c r="L204" s="177"/>
      <c r="M204" s="177">
        <f>SUM(M205:M218)</f>
        <v>0</v>
      </c>
      <c r="N204" s="168"/>
      <c r="O204" s="168">
        <f>SUM(O205:O218)</f>
        <v>0.34419</v>
      </c>
      <c r="P204" s="168"/>
      <c r="Q204" s="168">
        <f>SUM(Q205:Q218)</f>
        <v>0</v>
      </c>
      <c r="R204" s="168"/>
      <c r="S204" s="168"/>
      <c r="T204" s="169"/>
      <c r="U204" s="168">
        <f>SUM(U205:U218)</f>
        <v>61.419999999999995</v>
      </c>
      <c r="AE204" t="s">
        <v>146</v>
      </c>
    </row>
    <row r="205" spans="1:60" ht="12.75" outlineLevel="1">
      <c r="A205" s="155">
        <v>84</v>
      </c>
      <c r="B205" s="161" t="s">
        <v>417</v>
      </c>
      <c r="C205" s="198" t="s">
        <v>418</v>
      </c>
      <c r="D205" s="163" t="s">
        <v>257</v>
      </c>
      <c r="E205" s="171">
        <v>35</v>
      </c>
      <c r="F205" s="175"/>
      <c r="G205" s="176">
        <f>ROUND(E205*F205,2)</f>
        <v>0</v>
      </c>
      <c r="H205" s="175"/>
      <c r="I205" s="176">
        <f>ROUND(E205*H205,2)</f>
        <v>0</v>
      </c>
      <c r="J205" s="175"/>
      <c r="K205" s="176">
        <f>ROUND(E205*J205,2)</f>
        <v>0</v>
      </c>
      <c r="L205" s="176">
        <v>15</v>
      </c>
      <c r="M205" s="176">
        <f>G205*(1+L205/100)</f>
        <v>0</v>
      </c>
      <c r="N205" s="164">
        <v>0.0021</v>
      </c>
      <c r="O205" s="164">
        <f>ROUND(E205*N205,5)</f>
        <v>0.0735</v>
      </c>
      <c r="P205" s="164">
        <v>0</v>
      </c>
      <c r="Q205" s="164">
        <f>ROUND(E205*P205,5)</f>
        <v>0</v>
      </c>
      <c r="R205" s="164"/>
      <c r="S205" s="164"/>
      <c r="T205" s="165">
        <v>0.8</v>
      </c>
      <c r="U205" s="164">
        <f>ROUND(E205*T205,2)</f>
        <v>28</v>
      </c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 t="s">
        <v>150</v>
      </c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/>
      <c r="AQ205" s="154"/>
      <c r="AR205" s="154"/>
      <c r="AS205" s="154"/>
      <c r="AT205" s="154"/>
      <c r="AU205" s="154"/>
      <c r="AV205" s="154"/>
      <c r="AW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  <c r="BG205" s="154"/>
      <c r="BH205" s="154"/>
    </row>
    <row r="206" spans="1:60" ht="12.75" outlineLevel="1">
      <c r="A206" s="155"/>
      <c r="B206" s="161"/>
      <c r="C206" s="199" t="s">
        <v>419</v>
      </c>
      <c r="D206" s="166"/>
      <c r="E206" s="172">
        <v>35</v>
      </c>
      <c r="F206" s="176"/>
      <c r="G206" s="176"/>
      <c r="H206" s="176"/>
      <c r="I206" s="176"/>
      <c r="J206" s="176"/>
      <c r="K206" s="176"/>
      <c r="L206" s="176"/>
      <c r="M206" s="176"/>
      <c r="N206" s="164"/>
      <c r="O206" s="164"/>
      <c r="P206" s="164"/>
      <c r="Q206" s="164"/>
      <c r="R206" s="164"/>
      <c r="S206" s="164"/>
      <c r="T206" s="165"/>
      <c r="U206" s="16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 t="s">
        <v>152</v>
      </c>
      <c r="AF206" s="154">
        <v>0</v>
      </c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  <c r="AR206" s="154"/>
      <c r="AS206" s="154"/>
      <c r="AT206" s="154"/>
      <c r="AU206" s="154"/>
      <c r="AV206" s="154"/>
      <c r="AW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  <c r="BG206" s="154"/>
      <c r="BH206" s="154"/>
    </row>
    <row r="207" spans="1:60" ht="12.75" outlineLevel="1">
      <c r="A207" s="155">
        <v>85</v>
      </c>
      <c r="B207" s="161" t="s">
        <v>420</v>
      </c>
      <c r="C207" s="198" t="s">
        <v>421</v>
      </c>
      <c r="D207" s="163" t="s">
        <v>257</v>
      </c>
      <c r="E207" s="171">
        <v>10</v>
      </c>
      <c r="F207" s="175"/>
      <c r="G207" s="176">
        <f>ROUND(E207*F207,2)</f>
        <v>0</v>
      </c>
      <c r="H207" s="175"/>
      <c r="I207" s="176">
        <f>ROUND(E207*H207,2)</f>
        <v>0</v>
      </c>
      <c r="J207" s="175"/>
      <c r="K207" s="176">
        <f>ROUND(E207*J207,2)</f>
        <v>0</v>
      </c>
      <c r="L207" s="176">
        <v>15</v>
      </c>
      <c r="M207" s="176">
        <f>G207*(1+L207/100)</f>
        <v>0</v>
      </c>
      <c r="N207" s="164">
        <v>0.00168</v>
      </c>
      <c r="O207" s="164">
        <f>ROUND(E207*N207,5)</f>
        <v>0.0168</v>
      </c>
      <c r="P207" s="164">
        <v>0</v>
      </c>
      <c r="Q207" s="164">
        <f>ROUND(E207*P207,5)</f>
        <v>0</v>
      </c>
      <c r="R207" s="164"/>
      <c r="S207" s="164"/>
      <c r="T207" s="165">
        <v>0.797</v>
      </c>
      <c r="U207" s="164">
        <f>ROUND(E207*T207,2)</f>
        <v>7.97</v>
      </c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 t="s">
        <v>150</v>
      </c>
      <c r="AF207" s="154"/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/>
      <c r="AQ207" s="154"/>
      <c r="AR207" s="154"/>
      <c r="AS207" s="154"/>
      <c r="AT207" s="154"/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</row>
    <row r="208" spans="1:60" ht="12.75" outlineLevel="1">
      <c r="A208" s="155">
        <v>86</v>
      </c>
      <c r="B208" s="161" t="s">
        <v>422</v>
      </c>
      <c r="C208" s="198" t="s">
        <v>423</v>
      </c>
      <c r="D208" s="163" t="s">
        <v>257</v>
      </c>
      <c r="E208" s="171">
        <v>20</v>
      </c>
      <c r="F208" s="175"/>
      <c r="G208" s="176">
        <f>ROUND(E208*F208,2)</f>
        <v>0</v>
      </c>
      <c r="H208" s="175"/>
      <c r="I208" s="176">
        <f>ROUND(E208*H208,2)</f>
        <v>0</v>
      </c>
      <c r="J208" s="175"/>
      <c r="K208" s="176">
        <f>ROUND(E208*J208,2)</f>
        <v>0</v>
      </c>
      <c r="L208" s="176">
        <v>15</v>
      </c>
      <c r="M208" s="176">
        <f>G208*(1+L208/100)</f>
        <v>0</v>
      </c>
      <c r="N208" s="164">
        <v>0.00038</v>
      </c>
      <c r="O208" s="164">
        <f>ROUND(E208*N208,5)</f>
        <v>0.0076</v>
      </c>
      <c r="P208" s="164">
        <v>0</v>
      </c>
      <c r="Q208" s="164">
        <f>ROUND(E208*P208,5)</f>
        <v>0</v>
      </c>
      <c r="R208" s="164"/>
      <c r="S208" s="164"/>
      <c r="T208" s="165">
        <v>0.32</v>
      </c>
      <c r="U208" s="164">
        <f>ROUND(E208*T208,2)</f>
        <v>6.4</v>
      </c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 t="s">
        <v>150</v>
      </c>
      <c r="AF208" s="154"/>
      <c r="AG208" s="154"/>
      <c r="AH208" s="154"/>
      <c r="AI208" s="154"/>
      <c r="AJ208" s="154"/>
      <c r="AK208" s="154"/>
      <c r="AL208" s="154"/>
      <c r="AM208" s="154"/>
      <c r="AN208" s="154"/>
      <c r="AO208" s="154"/>
      <c r="AP208" s="154"/>
      <c r="AQ208" s="154"/>
      <c r="AR208" s="154"/>
      <c r="AS208" s="154"/>
      <c r="AT208" s="154"/>
      <c r="AU208" s="154"/>
      <c r="AV208" s="154"/>
      <c r="AW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  <c r="BG208" s="154"/>
      <c r="BH208" s="154"/>
    </row>
    <row r="209" spans="1:60" ht="12.75" outlineLevel="1">
      <c r="A209" s="155"/>
      <c r="B209" s="161"/>
      <c r="C209" s="199" t="s">
        <v>424</v>
      </c>
      <c r="D209" s="166"/>
      <c r="E209" s="172">
        <v>20</v>
      </c>
      <c r="F209" s="176"/>
      <c r="G209" s="176"/>
      <c r="H209" s="176"/>
      <c r="I209" s="176"/>
      <c r="J209" s="176"/>
      <c r="K209" s="176"/>
      <c r="L209" s="176"/>
      <c r="M209" s="176"/>
      <c r="N209" s="164"/>
      <c r="O209" s="164"/>
      <c r="P209" s="164"/>
      <c r="Q209" s="164"/>
      <c r="R209" s="164"/>
      <c r="S209" s="164"/>
      <c r="T209" s="165"/>
      <c r="U209" s="16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 t="s">
        <v>152</v>
      </c>
      <c r="AF209" s="154">
        <v>0</v>
      </c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  <c r="AR209" s="154"/>
      <c r="AS209" s="154"/>
      <c r="AT209" s="154"/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  <c r="BG209" s="154"/>
      <c r="BH209" s="154"/>
    </row>
    <row r="210" spans="1:60" ht="12.75" outlineLevel="1">
      <c r="A210" s="155">
        <v>87</v>
      </c>
      <c r="B210" s="161" t="s">
        <v>425</v>
      </c>
      <c r="C210" s="198" t="s">
        <v>426</v>
      </c>
      <c r="D210" s="163" t="s">
        <v>257</v>
      </c>
      <c r="E210" s="171">
        <v>20</v>
      </c>
      <c r="F210" s="175"/>
      <c r="G210" s="176">
        <f>ROUND(E210*F210,2)</f>
        <v>0</v>
      </c>
      <c r="H210" s="175"/>
      <c r="I210" s="176">
        <f>ROUND(E210*H210,2)</f>
        <v>0</v>
      </c>
      <c r="J210" s="175"/>
      <c r="K210" s="176">
        <f>ROUND(E210*J210,2)</f>
        <v>0</v>
      </c>
      <c r="L210" s="176">
        <v>15</v>
      </c>
      <c r="M210" s="176">
        <f>G210*(1+L210/100)</f>
        <v>0</v>
      </c>
      <c r="N210" s="164">
        <v>0.00047</v>
      </c>
      <c r="O210" s="164">
        <f>ROUND(E210*N210,5)</f>
        <v>0.0094</v>
      </c>
      <c r="P210" s="164">
        <v>0</v>
      </c>
      <c r="Q210" s="164">
        <f>ROUND(E210*P210,5)</f>
        <v>0</v>
      </c>
      <c r="R210" s="164"/>
      <c r="S210" s="164"/>
      <c r="T210" s="165">
        <v>0.359</v>
      </c>
      <c r="U210" s="164">
        <f>ROUND(E210*T210,2)</f>
        <v>7.18</v>
      </c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 t="s">
        <v>150</v>
      </c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/>
      <c r="AR210" s="154"/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</row>
    <row r="211" spans="1:60" ht="12.75" outlineLevel="1">
      <c r="A211" s="155"/>
      <c r="B211" s="161"/>
      <c r="C211" s="199" t="s">
        <v>424</v>
      </c>
      <c r="D211" s="166"/>
      <c r="E211" s="172">
        <v>20</v>
      </c>
      <c r="F211" s="176"/>
      <c r="G211" s="176"/>
      <c r="H211" s="176"/>
      <c r="I211" s="176"/>
      <c r="J211" s="176"/>
      <c r="K211" s="176"/>
      <c r="L211" s="176"/>
      <c r="M211" s="176"/>
      <c r="N211" s="164"/>
      <c r="O211" s="164"/>
      <c r="P211" s="164"/>
      <c r="Q211" s="164"/>
      <c r="R211" s="164"/>
      <c r="S211" s="164"/>
      <c r="T211" s="165"/>
      <c r="U211" s="16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 t="s">
        <v>152</v>
      </c>
      <c r="AF211" s="154">
        <v>0</v>
      </c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  <c r="AR211" s="154"/>
      <c r="AS211" s="154"/>
      <c r="AT211" s="154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</row>
    <row r="212" spans="1:60" ht="12.75" outlineLevel="1">
      <c r="A212" s="155">
        <v>88</v>
      </c>
      <c r="B212" s="161" t="s">
        <v>427</v>
      </c>
      <c r="C212" s="198" t="s">
        <v>428</v>
      </c>
      <c r="D212" s="163" t="s">
        <v>257</v>
      </c>
      <c r="E212" s="171">
        <v>5</v>
      </c>
      <c r="F212" s="175"/>
      <c r="G212" s="176">
        <f>ROUND(E212*F212,2)</f>
        <v>0</v>
      </c>
      <c r="H212" s="175"/>
      <c r="I212" s="176">
        <f>ROUND(E212*H212,2)</f>
        <v>0</v>
      </c>
      <c r="J212" s="175"/>
      <c r="K212" s="176">
        <f>ROUND(E212*J212,2)</f>
        <v>0</v>
      </c>
      <c r="L212" s="176">
        <v>15</v>
      </c>
      <c r="M212" s="176">
        <f>G212*(1+L212/100)</f>
        <v>0</v>
      </c>
      <c r="N212" s="164">
        <v>0.00152</v>
      </c>
      <c r="O212" s="164">
        <f>ROUND(E212*N212,5)</f>
        <v>0.0076</v>
      </c>
      <c r="P212" s="164">
        <v>0</v>
      </c>
      <c r="Q212" s="164">
        <f>ROUND(E212*P212,5)</f>
        <v>0</v>
      </c>
      <c r="R212" s="164"/>
      <c r="S212" s="164"/>
      <c r="T212" s="165">
        <v>1.173</v>
      </c>
      <c r="U212" s="164">
        <f>ROUND(E212*T212,2)</f>
        <v>5.87</v>
      </c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 t="s">
        <v>150</v>
      </c>
      <c r="AF212" s="154"/>
      <c r="AG212" s="154"/>
      <c r="AH212" s="154"/>
      <c r="AI212" s="154"/>
      <c r="AJ212" s="154"/>
      <c r="AK212" s="154"/>
      <c r="AL212" s="154"/>
      <c r="AM212" s="154"/>
      <c r="AN212" s="154"/>
      <c r="AO212" s="154"/>
      <c r="AP212" s="154"/>
      <c r="AQ212" s="154"/>
      <c r="AR212" s="154"/>
      <c r="AS212" s="154"/>
      <c r="AT212" s="154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54"/>
    </row>
    <row r="213" spans="1:60" ht="12.75" outlineLevel="1">
      <c r="A213" s="155"/>
      <c r="B213" s="161"/>
      <c r="C213" s="199" t="s">
        <v>429</v>
      </c>
      <c r="D213" s="166"/>
      <c r="E213" s="172">
        <v>5</v>
      </c>
      <c r="F213" s="176"/>
      <c r="G213" s="176"/>
      <c r="H213" s="176"/>
      <c r="I213" s="176"/>
      <c r="J213" s="176"/>
      <c r="K213" s="176"/>
      <c r="L213" s="176"/>
      <c r="M213" s="176"/>
      <c r="N213" s="164"/>
      <c r="O213" s="164"/>
      <c r="P213" s="164"/>
      <c r="Q213" s="164"/>
      <c r="R213" s="164"/>
      <c r="S213" s="164"/>
      <c r="T213" s="165"/>
      <c r="U213" s="16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 t="s">
        <v>152</v>
      </c>
      <c r="AF213" s="154">
        <v>0</v>
      </c>
      <c r="AG213" s="154"/>
      <c r="AH213" s="154"/>
      <c r="AI213" s="154"/>
      <c r="AJ213" s="154"/>
      <c r="AK213" s="154"/>
      <c r="AL213" s="154"/>
      <c r="AM213" s="154"/>
      <c r="AN213" s="154"/>
      <c r="AO213" s="154"/>
      <c r="AP213" s="154"/>
      <c r="AQ213" s="154"/>
      <c r="AR213" s="154"/>
      <c r="AS213" s="154"/>
      <c r="AT213" s="154"/>
      <c r="AU213" s="154"/>
      <c r="AV213" s="154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  <c r="BG213" s="154"/>
      <c r="BH213" s="154"/>
    </row>
    <row r="214" spans="1:60" ht="12.75" outlineLevel="1">
      <c r="A214" s="155">
        <v>89</v>
      </c>
      <c r="B214" s="161" t="s">
        <v>430</v>
      </c>
      <c r="C214" s="198" t="s">
        <v>431</v>
      </c>
      <c r="D214" s="163" t="s">
        <v>257</v>
      </c>
      <c r="E214" s="171">
        <v>90</v>
      </c>
      <c r="F214" s="175"/>
      <c r="G214" s="176">
        <f>ROUND(E214*F214,2)</f>
        <v>0</v>
      </c>
      <c r="H214" s="175"/>
      <c r="I214" s="176">
        <f>ROUND(E214*H214,2)</f>
        <v>0</v>
      </c>
      <c r="J214" s="175"/>
      <c r="K214" s="176">
        <f>ROUND(E214*J214,2)</f>
        <v>0</v>
      </c>
      <c r="L214" s="176">
        <v>15</v>
      </c>
      <c r="M214" s="176">
        <f>G214*(1+L214/100)</f>
        <v>0</v>
      </c>
      <c r="N214" s="164">
        <v>0</v>
      </c>
      <c r="O214" s="164">
        <f>ROUND(E214*N214,5)</f>
        <v>0</v>
      </c>
      <c r="P214" s="164">
        <v>0</v>
      </c>
      <c r="Q214" s="164">
        <f>ROUND(E214*P214,5)</f>
        <v>0</v>
      </c>
      <c r="R214" s="164"/>
      <c r="S214" s="164"/>
      <c r="T214" s="165">
        <v>0.05</v>
      </c>
      <c r="U214" s="164">
        <f>ROUND(E214*T214,2)</f>
        <v>4.5</v>
      </c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 t="s">
        <v>150</v>
      </c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  <c r="AR214" s="154"/>
      <c r="AS214" s="154"/>
      <c r="AT214" s="154"/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  <c r="BG214" s="154"/>
      <c r="BH214" s="154"/>
    </row>
    <row r="215" spans="1:60" ht="12.75" outlineLevel="1">
      <c r="A215" s="155"/>
      <c r="B215" s="161"/>
      <c r="C215" s="199" t="s">
        <v>432</v>
      </c>
      <c r="D215" s="166"/>
      <c r="E215" s="172">
        <v>90</v>
      </c>
      <c r="F215" s="176"/>
      <c r="G215" s="176"/>
      <c r="H215" s="176"/>
      <c r="I215" s="176"/>
      <c r="J215" s="176"/>
      <c r="K215" s="176"/>
      <c r="L215" s="176"/>
      <c r="M215" s="176"/>
      <c r="N215" s="164"/>
      <c r="O215" s="164"/>
      <c r="P215" s="164"/>
      <c r="Q215" s="164"/>
      <c r="R215" s="164"/>
      <c r="S215" s="164"/>
      <c r="T215" s="165"/>
      <c r="U215" s="16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 t="s">
        <v>152</v>
      </c>
      <c r="AF215" s="154">
        <v>0</v>
      </c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/>
      <c r="AQ215" s="154"/>
      <c r="AR215" s="154"/>
      <c r="AS215" s="154"/>
      <c r="AT215" s="154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  <c r="BG215" s="154"/>
      <c r="BH215" s="154"/>
    </row>
    <row r="216" spans="1:60" ht="12.75" outlineLevel="1">
      <c r="A216" s="155">
        <v>90</v>
      </c>
      <c r="B216" s="161" t="s">
        <v>433</v>
      </c>
      <c r="C216" s="198" t="s">
        <v>434</v>
      </c>
      <c r="D216" s="163" t="s">
        <v>435</v>
      </c>
      <c r="E216" s="171">
        <v>1</v>
      </c>
      <c r="F216" s="175"/>
      <c r="G216" s="176">
        <f>ROUND(E216*F216,2)</f>
        <v>0</v>
      </c>
      <c r="H216" s="175"/>
      <c r="I216" s="176">
        <f>ROUND(E216*H216,2)</f>
        <v>0</v>
      </c>
      <c r="J216" s="175"/>
      <c r="K216" s="176">
        <f>ROUND(E216*J216,2)</f>
        <v>0</v>
      </c>
      <c r="L216" s="176">
        <v>15</v>
      </c>
      <c r="M216" s="176">
        <f>G216*(1+L216/100)</f>
        <v>0</v>
      </c>
      <c r="N216" s="164">
        <v>0</v>
      </c>
      <c r="O216" s="164">
        <f>ROUND(E216*N216,5)</f>
        <v>0</v>
      </c>
      <c r="P216" s="164">
        <v>0</v>
      </c>
      <c r="Q216" s="164">
        <f>ROUND(E216*P216,5)</f>
        <v>0</v>
      </c>
      <c r="R216" s="164"/>
      <c r="S216" s="164"/>
      <c r="T216" s="165">
        <v>0</v>
      </c>
      <c r="U216" s="164">
        <f>ROUND(E216*T216,2)</f>
        <v>0</v>
      </c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 t="s">
        <v>150</v>
      </c>
      <c r="AF216" s="154"/>
      <c r="AG216" s="154"/>
      <c r="AH216" s="154"/>
      <c r="AI216" s="154"/>
      <c r="AJ216" s="154"/>
      <c r="AK216" s="154"/>
      <c r="AL216" s="154"/>
      <c r="AM216" s="154"/>
      <c r="AN216" s="154"/>
      <c r="AO216" s="154"/>
      <c r="AP216" s="154"/>
      <c r="AQ216" s="154"/>
      <c r="AR216" s="154"/>
      <c r="AS216" s="154"/>
      <c r="AT216" s="154"/>
      <c r="AU216" s="154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  <c r="BG216" s="154"/>
      <c r="BH216" s="154"/>
    </row>
    <row r="217" spans="1:60" ht="22.5" outlineLevel="1">
      <c r="A217" s="155">
        <v>91</v>
      </c>
      <c r="B217" s="161" t="s">
        <v>436</v>
      </c>
      <c r="C217" s="198" t="s">
        <v>437</v>
      </c>
      <c r="D217" s="163" t="s">
        <v>217</v>
      </c>
      <c r="E217" s="171">
        <v>3</v>
      </c>
      <c r="F217" s="175"/>
      <c r="G217" s="176">
        <f>ROUND(E217*F217,2)</f>
        <v>0</v>
      </c>
      <c r="H217" s="175"/>
      <c r="I217" s="176">
        <f>ROUND(E217*H217,2)</f>
        <v>0</v>
      </c>
      <c r="J217" s="175"/>
      <c r="K217" s="176">
        <f>ROUND(E217*J217,2)</f>
        <v>0</v>
      </c>
      <c r="L217" s="176">
        <v>15</v>
      </c>
      <c r="M217" s="176">
        <f>G217*(1+L217/100)</f>
        <v>0</v>
      </c>
      <c r="N217" s="164">
        <v>0.07643</v>
      </c>
      <c r="O217" s="164">
        <f>ROUND(E217*N217,5)</f>
        <v>0.22929</v>
      </c>
      <c r="P217" s="164">
        <v>0</v>
      </c>
      <c r="Q217" s="164">
        <f>ROUND(E217*P217,5)</f>
        <v>0</v>
      </c>
      <c r="R217" s="164"/>
      <c r="S217" s="164"/>
      <c r="T217" s="165">
        <v>0.5</v>
      </c>
      <c r="U217" s="164">
        <f>ROUND(E217*T217,2)</f>
        <v>1.5</v>
      </c>
      <c r="V217" s="154"/>
      <c r="W217" s="154"/>
      <c r="X217" s="154"/>
      <c r="Y217" s="154"/>
      <c r="Z217" s="154"/>
      <c r="AA217" s="154"/>
      <c r="AB217" s="154"/>
      <c r="AC217" s="154"/>
      <c r="AD217" s="154"/>
      <c r="AE217" s="154" t="s">
        <v>150</v>
      </c>
      <c r="AF217" s="154"/>
      <c r="AG217" s="154"/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4"/>
      <c r="AR217" s="154"/>
      <c r="AS217" s="154"/>
      <c r="AT217" s="154"/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  <c r="BG217" s="154"/>
      <c r="BH217" s="154"/>
    </row>
    <row r="218" spans="1:60" ht="12.75" outlineLevel="1">
      <c r="A218" s="155">
        <v>92</v>
      </c>
      <c r="B218" s="161" t="s">
        <v>438</v>
      </c>
      <c r="C218" s="198" t="s">
        <v>439</v>
      </c>
      <c r="D218" s="163" t="s">
        <v>0</v>
      </c>
      <c r="E218" s="171">
        <v>552.95</v>
      </c>
      <c r="F218" s="175"/>
      <c r="G218" s="176">
        <f>ROUND(E218*F218,2)</f>
        <v>0</v>
      </c>
      <c r="H218" s="175"/>
      <c r="I218" s="176">
        <f>ROUND(E218*H218,2)</f>
        <v>0</v>
      </c>
      <c r="J218" s="175"/>
      <c r="K218" s="176">
        <f>ROUND(E218*J218,2)</f>
        <v>0</v>
      </c>
      <c r="L218" s="176">
        <v>15</v>
      </c>
      <c r="M218" s="176">
        <f>G218*(1+L218/100)</f>
        <v>0</v>
      </c>
      <c r="N218" s="164">
        <v>0</v>
      </c>
      <c r="O218" s="164">
        <f>ROUND(E218*N218,5)</f>
        <v>0</v>
      </c>
      <c r="P218" s="164">
        <v>0</v>
      </c>
      <c r="Q218" s="164">
        <f>ROUND(E218*P218,5)</f>
        <v>0</v>
      </c>
      <c r="R218" s="164"/>
      <c r="S218" s="164"/>
      <c r="T218" s="165">
        <v>0</v>
      </c>
      <c r="U218" s="164">
        <f>ROUND(E218*T218,2)</f>
        <v>0</v>
      </c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 t="s">
        <v>150</v>
      </c>
      <c r="AF218" s="154"/>
      <c r="AG218" s="154"/>
      <c r="AH218" s="154"/>
      <c r="AI218" s="154"/>
      <c r="AJ218" s="154"/>
      <c r="AK218" s="154"/>
      <c r="AL218" s="154"/>
      <c r="AM218" s="154"/>
      <c r="AN218" s="154"/>
      <c r="AO218" s="154"/>
      <c r="AP218" s="154"/>
      <c r="AQ218" s="154"/>
      <c r="AR218" s="154"/>
      <c r="AS218" s="154"/>
      <c r="AT218" s="154"/>
      <c r="AU218" s="154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  <c r="BG218" s="154"/>
      <c r="BH218" s="154"/>
    </row>
    <row r="219" spans="1:31" ht="12.75">
      <c r="A219" s="156" t="s">
        <v>145</v>
      </c>
      <c r="B219" s="162" t="s">
        <v>84</v>
      </c>
      <c r="C219" s="200" t="s">
        <v>85</v>
      </c>
      <c r="D219" s="167"/>
      <c r="E219" s="173"/>
      <c r="F219" s="177"/>
      <c r="G219" s="177">
        <f>SUMIF(AE220:AE227,"&lt;&gt;NOR",G220:G227)</f>
        <v>0</v>
      </c>
      <c r="H219" s="177"/>
      <c r="I219" s="177">
        <f>SUM(I220:I227)</f>
        <v>0</v>
      </c>
      <c r="J219" s="177"/>
      <c r="K219" s="177">
        <f>SUM(K220:K227)</f>
        <v>0</v>
      </c>
      <c r="L219" s="177"/>
      <c r="M219" s="177">
        <f>SUM(M220:M227)</f>
        <v>0</v>
      </c>
      <c r="N219" s="168"/>
      <c r="O219" s="168">
        <f>SUM(O220:O227)</f>
        <v>0.527</v>
      </c>
      <c r="P219" s="168"/>
      <c r="Q219" s="168">
        <f>SUM(Q220:Q227)</f>
        <v>0</v>
      </c>
      <c r="R219" s="168"/>
      <c r="S219" s="168"/>
      <c r="T219" s="169"/>
      <c r="U219" s="168">
        <f>SUM(U220:U227)</f>
        <v>85.43</v>
      </c>
      <c r="AE219" t="s">
        <v>146</v>
      </c>
    </row>
    <row r="220" spans="1:60" ht="12.75" outlineLevel="1">
      <c r="A220" s="155">
        <v>93</v>
      </c>
      <c r="B220" s="161" t="s">
        <v>440</v>
      </c>
      <c r="C220" s="198" t="s">
        <v>441</v>
      </c>
      <c r="D220" s="163" t="s">
        <v>257</v>
      </c>
      <c r="E220" s="171">
        <v>100</v>
      </c>
      <c r="F220" s="175"/>
      <c r="G220" s="176">
        <f>ROUND(E220*F220,2)</f>
        <v>0</v>
      </c>
      <c r="H220" s="175"/>
      <c r="I220" s="176">
        <f>ROUND(E220*H220,2)</f>
        <v>0</v>
      </c>
      <c r="J220" s="175"/>
      <c r="K220" s="176">
        <f>ROUND(E220*J220,2)</f>
        <v>0</v>
      </c>
      <c r="L220" s="176">
        <v>15</v>
      </c>
      <c r="M220" s="176">
        <f>G220*(1+L220/100)</f>
        <v>0</v>
      </c>
      <c r="N220" s="164">
        <v>0.00518</v>
      </c>
      <c r="O220" s="164">
        <f>ROUND(E220*N220,5)</f>
        <v>0.518</v>
      </c>
      <c r="P220" s="164">
        <v>0</v>
      </c>
      <c r="Q220" s="164">
        <f>ROUND(E220*P220,5)</f>
        <v>0</v>
      </c>
      <c r="R220" s="164"/>
      <c r="S220" s="164"/>
      <c r="T220" s="165">
        <v>0.6343</v>
      </c>
      <c r="U220" s="164">
        <f>ROUND(E220*T220,2)</f>
        <v>63.43</v>
      </c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 t="s">
        <v>150</v>
      </c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4"/>
      <c r="AS220" s="154"/>
      <c r="AT220" s="154"/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  <c r="BG220" s="154"/>
      <c r="BH220" s="154"/>
    </row>
    <row r="221" spans="1:60" ht="12.75" outlineLevel="1">
      <c r="A221" s="155"/>
      <c r="B221" s="161"/>
      <c r="C221" s="199" t="s">
        <v>442</v>
      </c>
      <c r="D221" s="166"/>
      <c r="E221" s="172">
        <v>100</v>
      </c>
      <c r="F221" s="176"/>
      <c r="G221" s="176"/>
      <c r="H221" s="176"/>
      <c r="I221" s="176"/>
      <c r="J221" s="176"/>
      <c r="K221" s="176"/>
      <c r="L221" s="176"/>
      <c r="M221" s="176"/>
      <c r="N221" s="164"/>
      <c r="O221" s="164"/>
      <c r="P221" s="164"/>
      <c r="Q221" s="164"/>
      <c r="R221" s="164"/>
      <c r="S221" s="164"/>
      <c r="T221" s="165"/>
      <c r="U221" s="16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 t="s">
        <v>152</v>
      </c>
      <c r="AF221" s="154">
        <v>0</v>
      </c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  <c r="AR221" s="154"/>
      <c r="AS221" s="154"/>
      <c r="AT221" s="154"/>
      <c r="AU221" s="154"/>
      <c r="AV221" s="154"/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  <c r="BG221" s="154"/>
      <c r="BH221" s="154"/>
    </row>
    <row r="222" spans="1:60" ht="22.5" outlineLevel="1">
      <c r="A222" s="155">
        <v>94</v>
      </c>
      <c r="B222" s="161" t="s">
        <v>443</v>
      </c>
      <c r="C222" s="198" t="s">
        <v>444</v>
      </c>
      <c r="D222" s="163" t="s">
        <v>257</v>
      </c>
      <c r="E222" s="171">
        <v>100</v>
      </c>
      <c r="F222" s="175"/>
      <c r="G222" s="176">
        <f>ROUND(E222*F222,2)</f>
        <v>0</v>
      </c>
      <c r="H222" s="175"/>
      <c r="I222" s="176">
        <f>ROUND(E222*H222,2)</f>
        <v>0</v>
      </c>
      <c r="J222" s="175"/>
      <c r="K222" s="176">
        <f>ROUND(E222*J222,2)</f>
        <v>0</v>
      </c>
      <c r="L222" s="176">
        <v>15</v>
      </c>
      <c r="M222" s="176">
        <f>G222*(1+L222/100)</f>
        <v>0</v>
      </c>
      <c r="N222" s="164">
        <v>8E-05</v>
      </c>
      <c r="O222" s="164">
        <f>ROUND(E222*N222,5)</f>
        <v>0.008</v>
      </c>
      <c r="P222" s="164">
        <v>0</v>
      </c>
      <c r="Q222" s="164">
        <f>ROUND(E222*P222,5)</f>
        <v>0</v>
      </c>
      <c r="R222" s="164"/>
      <c r="S222" s="164"/>
      <c r="T222" s="165">
        <v>0.129</v>
      </c>
      <c r="U222" s="164">
        <f>ROUND(E222*T222,2)</f>
        <v>12.9</v>
      </c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 t="s">
        <v>150</v>
      </c>
      <c r="AF222" s="154"/>
      <c r="AG222" s="154"/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  <c r="AR222" s="154"/>
      <c r="AS222" s="154"/>
      <c r="AT222" s="154"/>
      <c r="AU222" s="154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  <c r="BG222" s="154"/>
      <c r="BH222" s="154"/>
    </row>
    <row r="223" spans="1:60" ht="12.75" outlineLevel="1">
      <c r="A223" s="155">
        <v>95</v>
      </c>
      <c r="B223" s="161" t="s">
        <v>445</v>
      </c>
      <c r="C223" s="198" t="s">
        <v>446</v>
      </c>
      <c r="D223" s="163" t="s">
        <v>257</v>
      </c>
      <c r="E223" s="171">
        <v>100</v>
      </c>
      <c r="F223" s="175"/>
      <c r="G223" s="176">
        <f>ROUND(E223*F223,2)</f>
        <v>0</v>
      </c>
      <c r="H223" s="175"/>
      <c r="I223" s="176">
        <f>ROUND(E223*H223,2)</f>
        <v>0</v>
      </c>
      <c r="J223" s="175"/>
      <c r="K223" s="176">
        <f>ROUND(E223*J223,2)</f>
        <v>0</v>
      </c>
      <c r="L223" s="176">
        <v>15</v>
      </c>
      <c r="M223" s="176">
        <f>G223*(1+L223/100)</f>
        <v>0</v>
      </c>
      <c r="N223" s="164">
        <v>0</v>
      </c>
      <c r="O223" s="164">
        <f>ROUND(E223*N223,5)</f>
        <v>0</v>
      </c>
      <c r="P223" s="164">
        <v>0</v>
      </c>
      <c r="Q223" s="164">
        <f>ROUND(E223*P223,5)</f>
        <v>0</v>
      </c>
      <c r="R223" s="164"/>
      <c r="S223" s="164"/>
      <c r="T223" s="165">
        <v>0.029</v>
      </c>
      <c r="U223" s="164">
        <f>ROUND(E223*T223,2)</f>
        <v>2.9</v>
      </c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 t="s">
        <v>150</v>
      </c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  <c r="AR223" s="154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  <c r="BG223" s="154"/>
      <c r="BH223" s="154"/>
    </row>
    <row r="224" spans="1:60" ht="12.75" outlineLevel="1">
      <c r="A224" s="155"/>
      <c r="B224" s="161"/>
      <c r="C224" s="199" t="s">
        <v>447</v>
      </c>
      <c r="D224" s="166"/>
      <c r="E224" s="172">
        <v>100</v>
      </c>
      <c r="F224" s="176"/>
      <c r="G224" s="176"/>
      <c r="H224" s="176"/>
      <c r="I224" s="176"/>
      <c r="J224" s="176"/>
      <c r="K224" s="176"/>
      <c r="L224" s="176"/>
      <c r="M224" s="176"/>
      <c r="N224" s="164"/>
      <c r="O224" s="164"/>
      <c r="P224" s="164"/>
      <c r="Q224" s="164"/>
      <c r="R224" s="164"/>
      <c r="S224" s="164"/>
      <c r="T224" s="165"/>
      <c r="U224" s="16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 t="s">
        <v>152</v>
      </c>
      <c r="AF224" s="154">
        <v>0</v>
      </c>
      <c r="AG224" s="154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154"/>
      <c r="AR224" s="154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  <c r="BG224" s="154"/>
      <c r="BH224" s="154"/>
    </row>
    <row r="225" spans="1:60" ht="12.75" outlineLevel="1">
      <c r="A225" s="155">
        <v>96</v>
      </c>
      <c r="B225" s="161" t="s">
        <v>448</v>
      </c>
      <c r="C225" s="198" t="s">
        <v>449</v>
      </c>
      <c r="D225" s="163" t="s">
        <v>257</v>
      </c>
      <c r="E225" s="171">
        <v>100</v>
      </c>
      <c r="F225" s="175"/>
      <c r="G225" s="176">
        <f>ROUND(E225*F225,2)</f>
        <v>0</v>
      </c>
      <c r="H225" s="175"/>
      <c r="I225" s="176">
        <f>ROUND(E225*H225,2)</f>
        <v>0</v>
      </c>
      <c r="J225" s="175"/>
      <c r="K225" s="176">
        <f>ROUND(E225*J225,2)</f>
        <v>0</v>
      </c>
      <c r="L225" s="176">
        <v>15</v>
      </c>
      <c r="M225" s="176">
        <f>G225*(1+L225/100)</f>
        <v>0</v>
      </c>
      <c r="N225" s="164">
        <v>1E-05</v>
      </c>
      <c r="O225" s="164">
        <f>ROUND(E225*N225,5)</f>
        <v>0.001</v>
      </c>
      <c r="P225" s="164">
        <v>0</v>
      </c>
      <c r="Q225" s="164">
        <f>ROUND(E225*P225,5)</f>
        <v>0</v>
      </c>
      <c r="R225" s="164"/>
      <c r="S225" s="164"/>
      <c r="T225" s="165">
        <v>0.062</v>
      </c>
      <c r="U225" s="164">
        <f>ROUND(E225*T225,2)</f>
        <v>6.2</v>
      </c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 t="s">
        <v>150</v>
      </c>
      <c r="AF225" s="154"/>
      <c r="AG225" s="154"/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  <c r="AR225" s="154"/>
      <c r="AS225" s="154"/>
      <c r="AT225" s="154"/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  <c r="BG225" s="154"/>
      <c r="BH225" s="154"/>
    </row>
    <row r="226" spans="1:60" ht="12.75" outlineLevel="1">
      <c r="A226" s="155">
        <v>97</v>
      </c>
      <c r="B226" s="161" t="s">
        <v>450</v>
      </c>
      <c r="C226" s="198" t="s">
        <v>451</v>
      </c>
      <c r="D226" s="163" t="s">
        <v>435</v>
      </c>
      <c r="E226" s="171">
        <v>1</v>
      </c>
      <c r="F226" s="175"/>
      <c r="G226" s="176">
        <f>ROUND(E226*F226,2)</f>
        <v>0</v>
      </c>
      <c r="H226" s="175"/>
      <c r="I226" s="176">
        <f>ROUND(E226*H226,2)</f>
        <v>0</v>
      </c>
      <c r="J226" s="175"/>
      <c r="K226" s="176">
        <f>ROUND(E226*J226,2)</f>
        <v>0</v>
      </c>
      <c r="L226" s="176">
        <v>15</v>
      </c>
      <c r="M226" s="176">
        <f>G226*(1+L226/100)</f>
        <v>0</v>
      </c>
      <c r="N226" s="164">
        <v>0</v>
      </c>
      <c r="O226" s="164">
        <f>ROUND(E226*N226,5)</f>
        <v>0</v>
      </c>
      <c r="P226" s="164">
        <v>0</v>
      </c>
      <c r="Q226" s="164">
        <f>ROUND(E226*P226,5)</f>
        <v>0</v>
      </c>
      <c r="R226" s="164"/>
      <c r="S226" s="164"/>
      <c r="T226" s="165">
        <v>0</v>
      </c>
      <c r="U226" s="164">
        <f>ROUND(E226*T226,2)</f>
        <v>0</v>
      </c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 t="s">
        <v>150</v>
      </c>
      <c r="AF226" s="154"/>
      <c r="AG226" s="154"/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  <c r="AR226" s="154"/>
      <c r="AS226" s="154"/>
      <c r="AT226" s="154"/>
      <c r="AU226" s="154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  <c r="BG226" s="154"/>
      <c r="BH226" s="154"/>
    </row>
    <row r="227" spans="1:60" ht="12.75" outlineLevel="1">
      <c r="A227" s="155">
        <v>98</v>
      </c>
      <c r="B227" s="161" t="s">
        <v>452</v>
      </c>
      <c r="C227" s="198" t="s">
        <v>453</v>
      </c>
      <c r="D227" s="163" t="s">
        <v>0</v>
      </c>
      <c r="E227" s="171">
        <v>553</v>
      </c>
      <c r="F227" s="175"/>
      <c r="G227" s="176">
        <f>ROUND(E227*F227,2)</f>
        <v>0</v>
      </c>
      <c r="H227" s="175"/>
      <c r="I227" s="176">
        <f>ROUND(E227*H227,2)</f>
        <v>0</v>
      </c>
      <c r="J227" s="175"/>
      <c r="K227" s="176">
        <f>ROUND(E227*J227,2)</f>
        <v>0</v>
      </c>
      <c r="L227" s="176">
        <v>15</v>
      </c>
      <c r="M227" s="176">
        <f>G227*(1+L227/100)</f>
        <v>0</v>
      </c>
      <c r="N227" s="164">
        <v>0</v>
      </c>
      <c r="O227" s="164">
        <f>ROUND(E227*N227,5)</f>
        <v>0</v>
      </c>
      <c r="P227" s="164">
        <v>0</v>
      </c>
      <c r="Q227" s="164">
        <f>ROUND(E227*P227,5)</f>
        <v>0</v>
      </c>
      <c r="R227" s="164"/>
      <c r="S227" s="164"/>
      <c r="T227" s="165">
        <v>0</v>
      </c>
      <c r="U227" s="164">
        <f>ROUND(E227*T227,2)</f>
        <v>0</v>
      </c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 t="s">
        <v>150</v>
      </c>
      <c r="AF227" s="154"/>
      <c r="AG227" s="154"/>
      <c r="AH227" s="154"/>
      <c r="AI227" s="154"/>
      <c r="AJ227" s="154"/>
      <c r="AK227" s="154"/>
      <c r="AL227" s="154"/>
      <c r="AM227" s="154"/>
      <c r="AN227" s="154"/>
      <c r="AO227" s="154"/>
      <c r="AP227" s="154"/>
      <c r="AQ227" s="154"/>
      <c r="AR227" s="154"/>
      <c r="AS227" s="154"/>
      <c r="AT227" s="154"/>
      <c r="AU227" s="154"/>
      <c r="AV227" s="154"/>
      <c r="AW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  <c r="BG227" s="154"/>
      <c r="BH227" s="154"/>
    </row>
    <row r="228" spans="1:31" ht="12.75">
      <c r="A228" s="156" t="s">
        <v>145</v>
      </c>
      <c r="B228" s="162" t="s">
        <v>86</v>
      </c>
      <c r="C228" s="200" t="s">
        <v>87</v>
      </c>
      <c r="D228" s="167"/>
      <c r="E228" s="173"/>
      <c r="F228" s="177"/>
      <c r="G228" s="177">
        <f>SUMIF(AE229:AE242,"&lt;&gt;NOR",G229:G242)</f>
        <v>0</v>
      </c>
      <c r="H228" s="177"/>
      <c r="I228" s="177">
        <f>SUM(I229:I242)</f>
        <v>0</v>
      </c>
      <c r="J228" s="177"/>
      <c r="K228" s="177">
        <f>SUM(K229:K242)</f>
        <v>0</v>
      </c>
      <c r="L228" s="177"/>
      <c r="M228" s="177">
        <f>SUM(M229:M242)</f>
        <v>0</v>
      </c>
      <c r="N228" s="168"/>
      <c r="O228" s="168">
        <f>SUM(O229:O242)</f>
        <v>0.25439999999999996</v>
      </c>
      <c r="P228" s="168"/>
      <c r="Q228" s="168">
        <f>SUM(Q229:Q242)</f>
        <v>0</v>
      </c>
      <c r="R228" s="168"/>
      <c r="S228" s="168"/>
      <c r="T228" s="169"/>
      <c r="U228" s="168">
        <f>SUM(U229:U242)</f>
        <v>27.93</v>
      </c>
      <c r="AE228" t="s">
        <v>146</v>
      </c>
    </row>
    <row r="229" spans="1:60" ht="12.75" outlineLevel="1">
      <c r="A229" s="155">
        <v>99</v>
      </c>
      <c r="B229" s="161" t="s">
        <v>454</v>
      </c>
      <c r="C229" s="198" t="s">
        <v>455</v>
      </c>
      <c r="D229" s="163" t="s">
        <v>217</v>
      </c>
      <c r="E229" s="171">
        <v>2</v>
      </c>
      <c r="F229" s="175"/>
      <c r="G229" s="176">
        <f aca="true" t="shared" si="0" ref="G229:G242">ROUND(E229*F229,2)</f>
        <v>0</v>
      </c>
      <c r="H229" s="175"/>
      <c r="I229" s="176">
        <f aca="true" t="shared" si="1" ref="I229:I242">ROUND(E229*H229,2)</f>
        <v>0</v>
      </c>
      <c r="J229" s="175"/>
      <c r="K229" s="176">
        <f aca="true" t="shared" si="2" ref="K229:K242">ROUND(E229*J229,2)</f>
        <v>0</v>
      </c>
      <c r="L229" s="176">
        <v>15</v>
      </c>
      <c r="M229" s="176">
        <f aca="true" t="shared" si="3" ref="M229:M242">G229*(1+L229/100)</f>
        <v>0</v>
      </c>
      <c r="N229" s="164">
        <v>0.00318</v>
      </c>
      <c r="O229" s="164">
        <f aca="true" t="shared" si="4" ref="O229:O242">ROUND(E229*N229,5)</f>
        <v>0.00636</v>
      </c>
      <c r="P229" s="164">
        <v>0</v>
      </c>
      <c r="Q229" s="164">
        <f aca="true" t="shared" si="5" ref="Q229:Q242">ROUND(E229*P229,5)</f>
        <v>0</v>
      </c>
      <c r="R229" s="164"/>
      <c r="S229" s="164"/>
      <c r="T229" s="165">
        <v>2.5339</v>
      </c>
      <c r="U229" s="164">
        <f aca="true" t="shared" si="6" ref="U229:U242">ROUND(E229*T229,2)</f>
        <v>5.07</v>
      </c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 t="s">
        <v>172</v>
      </c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  <c r="AR229" s="154"/>
      <c r="AS229" s="154"/>
      <c r="AT229" s="154"/>
      <c r="AU229" s="154"/>
      <c r="AV229" s="154"/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  <c r="BG229" s="154"/>
      <c r="BH229" s="154"/>
    </row>
    <row r="230" spans="1:60" ht="12.75" outlineLevel="1">
      <c r="A230" s="155">
        <v>100</v>
      </c>
      <c r="B230" s="161" t="s">
        <v>456</v>
      </c>
      <c r="C230" s="198" t="s">
        <v>457</v>
      </c>
      <c r="D230" s="163" t="s">
        <v>217</v>
      </c>
      <c r="E230" s="171">
        <v>2</v>
      </c>
      <c r="F230" s="175"/>
      <c r="G230" s="176">
        <f t="shared" si="0"/>
        <v>0</v>
      </c>
      <c r="H230" s="175"/>
      <c r="I230" s="176">
        <f t="shared" si="1"/>
        <v>0</v>
      </c>
      <c r="J230" s="175"/>
      <c r="K230" s="176">
        <f t="shared" si="2"/>
        <v>0</v>
      </c>
      <c r="L230" s="176">
        <v>15</v>
      </c>
      <c r="M230" s="176">
        <f t="shared" si="3"/>
        <v>0</v>
      </c>
      <c r="N230" s="164">
        <v>0.023</v>
      </c>
      <c r="O230" s="164">
        <f t="shared" si="4"/>
        <v>0.046</v>
      </c>
      <c r="P230" s="164">
        <v>0</v>
      </c>
      <c r="Q230" s="164">
        <f t="shared" si="5"/>
        <v>0</v>
      </c>
      <c r="R230" s="164"/>
      <c r="S230" s="164"/>
      <c r="T230" s="165">
        <v>0</v>
      </c>
      <c r="U230" s="164">
        <f t="shared" si="6"/>
        <v>0</v>
      </c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 t="s">
        <v>199</v>
      </c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  <c r="AR230" s="154"/>
      <c r="AS230" s="154"/>
      <c r="AT230" s="154"/>
      <c r="AU230" s="154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  <c r="BG230" s="154"/>
      <c r="BH230" s="154"/>
    </row>
    <row r="231" spans="1:60" ht="12.75" outlineLevel="1">
      <c r="A231" s="155">
        <v>101</v>
      </c>
      <c r="B231" s="161" t="s">
        <v>458</v>
      </c>
      <c r="C231" s="198" t="s">
        <v>459</v>
      </c>
      <c r="D231" s="163" t="s">
        <v>217</v>
      </c>
      <c r="E231" s="171">
        <v>2</v>
      </c>
      <c r="F231" s="175"/>
      <c r="G231" s="176">
        <f t="shared" si="0"/>
        <v>0</v>
      </c>
      <c r="H231" s="175"/>
      <c r="I231" s="176">
        <f t="shared" si="1"/>
        <v>0</v>
      </c>
      <c r="J231" s="175"/>
      <c r="K231" s="176">
        <f t="shared" si="2"/>
        <v>0</v>
      </c>
      <c r="L231" s="176">
        <v>15</v>
      </c>
      <c r="M231" s="176">
        <f t="shared" si="3"/>
        <v>0</v>
      </c>
      <c r="N231" s="164">
        <v>0.00141</v>
      </c>
      <c r="O231" s="164">
        <f t="shared" si="4"/>
        <v>0.00282</v>
      </c>
      <c r="P231" s="164">
        <v>0</v>
      </c>
      <c r="Q231" s="164">
        <f t="shared" si="5"/>
        <v>0</v>
      </c>
      <c r="R231" s="164"/>
      <c r="S231" s="164"/>
      <c r="T231" s="165">
        <v>2.46922</v>
      </c>
      <c r="U231" s="164">
        <f t="shared" si="6"/>
        <v>4.94</v>
      </c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 t="s">
        <v>172</v>
      </c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154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  <c r="BG231" s="154"/>
      <c r="BH231" s="154"/>
    </row>
    <row r="232" spans="1:60" ht="22.5" outlineLevel="1">
      <c r="A232" s="155">
        <v>102</v>
      </c>
      <c r="B232" s="161" t="s">
        <v>460</v>
      </c>
      <c r="C232" s="198" t="s">
        <v>461</v>
      </c>
      <c r="D232" s="163" t="s">
        <v>217</v>
      </c>
      <c r="E232" s="171">
        <v>2</v>
      </c>
      <c r="F232" s="175"/>
      <c r="G232" s="176">
        <f t="shared" si="0"/>
        <v>0</v>
      </c>
      <c r="H232" s="175"/>
      <c r="I232" s="176">
        <f t="shared" si="1"/>
        <v>0</v>
      </c>
      <c r="J232" s="175"/>
      <c r="K232" s="176">
        <f t="shared" si="2"/>
        <v>0</v>
      </c>
      <c r="L232" s="176">
        <v>15</v>
      </c>
      <c r="M232" s="176">
        <f t="shared" si="3"/>
        <v>0</v>
      </c>
      <c r="N232" s="164">
        <v>0.0165</v>
      </c>
      <c r="O232" s="164">
        <f t="shared" si="4"/>
        <v>0.033</v>
      </c>
      <c r="P232" s="164">
        <v>0</v>
      </c>
      <c r="Q232" s="164">
        <f t="shared" si="5"/>
        <v>0</v>
      </c>
      <c r="R232" s="164"/>
      <c r="S232" s="164"/>
      <c r="T232" s="165">
        <v>0</v>
      </c>
      <c r="U232" s="164">
        <f t="shared" si="6"/>
        <v>0</v>
      </c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 t="s">
        <v>199</v>
      </c>
      <c r="AF232" s="154"/>
      <c r="AG232" s="154"/>
      <c r="AH232" s="154"/>
      <c r="AI232" s="154"/>
      <c r="AJ232" s="154"/>
      <c r="AK232" s="154"/>
      <c r="AL232" s="154"/>
      <c r="AM232" s="154"/>
      <c r="AN232" s="154"/>
      <c r="AO232" s="154"/>
      <c r="AP232" s="154"/>
      <c r="AQ232" s="154"/>
      <c r="AR232" s="154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4"/>
    </row>
    <row r="233" spans="1:60" ht="12.75" outlineLevel="1">
      <c r="A233" s="155">
        <v>103</v>
      </c>
      <c r="B233" s="161" t="s">
        <v>462</v>
      </c>
      <c r="C233" s="198" t="s">
        <v>463</v>
      </c>
      <c r="D233" s="163" t="s">
        <v>217</v>
      </c>
      <c r="E233" s="171">
        <v>1</v>
      </c>
      <c r="F233" s="175"/>
      <c r="G233" s="176">
        <f t="shared" si="0"/>
        <v>0</v>
      </c>
      <c r="H233" s="175"/>
      <c r="I233" s="176">
        <f t="shared" si="1"/>
        <v>0</v>
      </c>
      <c r="J233" s="175"/>
      <c r="K233" s="176">
        <f t="shared" si="2"/>
        <v>0</v>
      </c>
      <c r="L233" s="176">
        <v>15</v>
      </c>
      <c r="M233" s="176">
        <f t="shared" si="3"/>
        <v>0</v>
      </c>
      <c r="N233" s="164">
        <v>0.00157</v>
      </c>
      <c r="O233" s="164">
        <f t="shared" si="4"/>
        <v>0.00157</v>
      </c>
      <c r="P233" s="164">
        <v>0</v>
      </c>
      <c r="Q233" s="164">
        <f t="shared" si="5"/>
        <v>0</v>
      </c>
      <c r="R233" s="164"/>
      <c r="S233" s="164"/>
      <c r="T233" s="165">
        <v>8.79047</v>
      </c>
      <c r="U233" s="164">
        <f t="shared" si="6"/>
        <v>8.79</v>
      </c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 t="s">
        <v>172</v>
      </c>
      <c r="AF233" s="154"/>
      <c r="AG233" s="154"/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  <c r="AR233" s="154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</row>
    <row r="234" spans="1:60" ht="22.5" outlineLevel="1">
      <c r="A234" s="155">
        <v>104</v>
      </c>
      <c r="B234" s="161" t="s">
        <v>464</v>
      </c>
      <c r="C234" s="198" t="s">
        <v>465</v>
      </c>
      <c r="D234" s="163" t="s">
        <v>217</v>
      </c>
      <c r="E234" s="171">
        <v>1</v>
      </c>
      <c r="F234" s="175"/>
      <c r="G234" s="176">
        <f t="shared" si="0"/>
        <v>0</v>
      </c>
      <c r="H234" s="175"/>
      <c r="I234" s="176">
        <f t="shared" si="1"/>
        <v>0</v>
      </c>
      <c r="J234" s="175"/>
      <c r="K234" s="176">
        <f t="shared" si="2"/>
        <v>0</v>
      </c>
      <c r="L234" s="176">
        <v>15</v>
      </c>
      <c r="M234" s="176">
        <f t="shared" si="3"/>
        <v>0</v>
      </c>
      <c r="N234" s="164">
        <v>0.036</v>
      </c>
      <c r="O234" s="164">
        <f t="shared" si="4"/>
        <v>0.036</v>
      </c>
      <c r="P234" s="164">
        <v>0</v>
      </c>
      <c r="Q234" s="164">
        <f t="shared" si="5"/>
        <v>0</v>
      </c>
      <c r="R234" s="164"/>
      <c r="S234" s="164"/>
      <c r="T234" s="165">
        <v>0</v>
      </c>
      <c r="U234" s="164">
        <f t="shared" si="6"/>
        <v>0</v>
      </c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 t="s">
        <v>199</v>
      </c>
      <c r="AF234" s="154"/>
      <c r="AG234" s="154"/>
      <c r="AH234" s="154"/>
      <c r="AI234" s="154"/>
      <c r="AJ234" s="154"/>
      <c r="AK234" s="154"/>
      <c r="AL234" s="154"/>
      <c r="AM234" s="154"/>
      <c r="AN234" s="154"/>
      <c r="AO234" s="154"/>
      <c r="AP234" s="154"/>
      <c r="AQ234" s="154"/>
      <c r="AR234" s="154"/>
      <c r="AS234" s="154"/>
      <c r="AT234" s="154"/>
      <c r="AU234" s="154"/>
      <c r="AV234" s="154"/>
      <c r="AW234" s="154"/>
      <c r="AX234" s="154"/>
      <c r="AY234" s="154"/>
      <c r="AZ234" s="154"/>
      <c r="BA234" s="154"/>
      <c r="BB234" s="154"/>
      <c r="BC234" s="154"/>
      <c r="BD234" s="154"/>
      <c r="BE234" s="154"/>
      <c r="BF234" s="154"/>
      <c r="BG234" s="154"/>
      <c r="BH234" s="154"/>
    </row>
    <row r="235" spans="1:60" ht="12.75" outlineLevel="1">
      <c r="A235" s="155">
        <v>105</v>
      </c>
      <c r="B235" s="161" t="s">
        <v>466</v>
      </c>
      <c r="C235" s="198" t="s">
        <v>467</v>
      </c>
      <c r="D235" s="163" t="s">
        <v>217</v>
      </c>
      <c r="E235" s="171">
        <v>1</v>
      </c>
      <c r="F235" s="175"/>
      <c r="G235" s="176">
        <f t="shared" si="0"/>
        <v>0</v>
      </c>
      <c r="H235" s="175"/>
      <c r="I235" s="176">
        <f t="shared" si="1"/>
        <v>0</v>
      </c>
      <c r="J235" s="175"/>
      <c r="K235" s="176">
        <f t="shared" si="2"/>
        <v>0</v>
      </c>
      <c r="L235" s="176">
        <v>15</v>
      </c>
      <c r="M235" s="176">
        <f t="shared" si="3"/>
        <v>0</v>
      </c>
      <c r="N235" s="164">
        <v>0.018</v>
      </c>
      <c r="O235" s="164">
        <f t="shared" si="4"/>
        <v>0.018</v>
      </c>
      <c r="P235" s="164">
        <v>0</v>
      </c>
      <c r="Q235" s="164">
        <f t="shared" si="5"/>
        <v>0</v>
      </c>
      <c r="R235" s="164"/>
      <c r="S235" s="164"/>
      <c r="T235" s="165">
        <v>0</v>
      </c>
      <c r="U235" s="164">
        <f t="shared" si="6"/>
        <v>0</v>
      </c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 t="s">
        <v>199</v>
      </c>
      <c r="AF235" s="154"/>
      <c r="AG235" s="154"/>
      <c r="AH235" s="154"/>
      <c r="AI235" s="154"/>
      <c r="AJ235" s="154"/>
      <c r="AK235" s="154"/>
      <c r="AL235" s="154"/>
      <c r="AM235" s="154"/>
      <c r="AN235" s="154"/>
      <c r="AO235" s="154"/>
      <c r="AP235" s="154"/>
      <c r="AQ235" s="154"/>
      <c r="AR235" s="154"/>
      <c r="AS235" s="154"/>
      <c r="AT235" s="154"/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  <c r="BG235" s="154"/>
      <c r="BH235" s="154"/>
    </row>
    <row r="236" spans="1:60" ht="12.75" outlineLevel="1">
      <c r="A236" s="155">
        <v>106</v>
      </c>
      <c r="B236" s="161" t="s">
        <v>468</v>
      </c>
      <c r="C236" s="198" t="s">
        <v>469</v>
      </c>
      <c r="D236" s="163" t="s">
        <v>217</v>
      </c>
      <c r="E236" s="171">
        <v>1</v>
      </c>
      <c r="F236" s="175"/>
      <c r="G236" s="176">
        <f t="shared" si="0"/>
        <v>0</v>
      </c>
      <c r="H236" s="175"/>
      <c r="I236" s="176">
        <f t="shared" si="1"/>
        <v>0</v>
      </c>
      <c r="J236" s="175"/>
      <c r="K236" s="176">
        <f t="shared" si="2"/>
        <v>0</v>
      </c>
      <c r="L236" s="176">
        <v>15</v>
      </c>
      <c r="M236" s="176">
        <f t="shared" si="3"/>
        <v>0</v>
      </c>
      <c r="N236" s="164">
        <v>0.00108</v>
      </c>
      <c r="O236" s="164">
        <f t="shared" si="4"/>
        <v>0.00108</v>
      </c>
      <c r="P236" s="164">
        <v>0</v>
      </c>
      <c r="Q236" s="164">
        <f t="shared" si="5"/>
        <v>0</v>
      </c>
      <c r="R236" s="164"/>
      <c r="S236" s="164"/>
      <c r="T236" s="165">
        <v>3.7677</v>
      </c>
      <c r="U236" s="164">
        <f t="shared" si="6"/>
        <v>3.77</v>
      </c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 t="s">
        <v>172</v>
      </c>
      <c r="AF236" s="154"/>
      <c r="AG236" s="154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  <c r="BG236" s="154"/>
      <c r="BH236" s="154"/>
    </row>
    <row r="237" spans="1:60" ht="12.75" outlineLevel="1">
      <c r="A237" s="155">
        <v>107</v>
      </c>
      <c r="B237" s="161" t="s">
        <v>470</v>
      </c>
      <c r="C237" s="198" t="s">
        <v>471</v>
      </c>
      <c r="D237" s="163" t="s">
        <v>217</v>
      </c>
      <c r="E237" s="171">
        <v>1</v>
      </c>
      <c r="F237" s="175"/>
      <c r="G237" s="176">
        <f t="shared" si="0"/>
        <v>0</v>
      </c>
      <c r="H237" s="175"/>
      <c r="I237" s="176">
        <f t="shared" si="1"/>
        <v>0</v>
      </c>
      <c r="J237" s="175"/>
      <c r="K237" s="176">
        <f t="shared" si="2"/>
        <v>0</v>
      </c>
      <c r="L237" s="176">
        <v>15</v>
      </c>
      <c r="M237" s="176">
        <f t="shared" si="3"/>
        <v>0</v>
      </c>
      <c r="N237" s="164">
        <v>0.018</v>
      </c>
      <c r="O237" s="164">
        <f t="shared" si="4"/>
        <v>0.018</v>
      </c>
      <c r="P237" s="164">
        <v>0</v>
      </c>
      <c r="Q237" s="164">
        <f t="shared" si="5"/>
        <v>0</v>
      </c>
      <c r="R237" s="164"/>
      <c r="S237" s="164"/>
      <c r="T237" s="165">
        <v>0</v>
      </c>
      <c r="U237" s="164">
        <f t="shared" si="6"/>
        <v>0</v>
      </c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 t="s">
        <v>199</v>
      </c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4"/>
      <c r="BC237" s="154"/>
      <c r="BD237" s="154"/>
      <c r="BE237" s="154"/>
      <c r="BF237" s="154"/>
      <c r="BG237" s="154"/>
      <c r="BH237" s="154"/>
    </row>
    <row r="238" spans="1:60" ht="22.5" outlineLevel="1">
      <c r="A238" s="155">
        <v>108</v>
      </c>
      <c r="B238" s="161" t="s">
        <v>472</v>
      </c>
      <c r="C238" s="198" t="s">
        <v>473</v>
      </c>
      <c r="D238" s="163" t="s">
        <v>217</v>
      </c>
      <c r="E238" s="171">
        <v>2</v>
      </c>
      <c r="F238" s="175"/>
      <c r="G238" s="176">
        <f t="shared" si="0"/>
        <v>0</v>
      </c>
      <c r="H238" s="175"/>
      <c r="I238" s="176">
        <f t="shared" si="1"/>
        <v>0</v>
      </c>
      <c r="J238" s="175"/>
      <c r="K238" s="176">
        <f t="shared" si="2"/>
        <v>0</v>
      </c>
      <c r="L238" s="176">
        <v>15</v>
      </c>
      <c r="M238" s="176">
        <f t="shared" si="3"/>
        <v>0</v>
      </c>
      <c r="N238" s="164">
        <v>0.00085</v>
      </c>
      <c r="O238" s="164">
        <f t="shared" si="4"/>
        <v>0.0017</v>
      </c>
      <c r="P238" s="164">
        <v>0</v>
      </c>
      <c r="Q238" s="164">
        <f t="shared" si="5"/>
        <v>0</v>
      </c>
      <c r="R238" s="164"/>
      <c r="S238" s="164"/>
      <c r="T238" s="165">
        <v>0.485</v>
      </c>
      <c r="U238" s="164">
        <f t="shared" si="6"/>
        <v>0.97</v>
      </c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 t="s">
        <v>150</v>
      </c>
      <c r="AF238" s="154"/>
      <c r="AG238" s="154"/>
      <c r="AH238" s="154"/>
      <c r="AI238" s="154"/>
      <c r="AJ238" s="154"/>
      <c r="AK238" s="154"/>
      <c r="AL238" s="154"/>
      <c r="AM238" s="154"/>
      <c r="AN238" s="154"/>
      <c r="AO238" s="154"/>
      <c r="AP238" s="154"/>
      <c r="AQ238" s="154"/>
      <c r="AR238" s="154"/>
      <c r="AS238" s="154"/>
      <c r="AT238" s="154"/>
      <c r="AU238" s="154"/>
      <c r="AV238" s="154"/>
      <c r="AW238" s="154"/>
      <c r="AX238" s="154"/>
      <c r="AY238" s="154"/>
      <c r="AZ238" s="154"/>
      <c r="BA238" s="154"/>
      <c r="BB238" s="154"/>
      <c r="BC238" s="154"/>
      <c r="BD238" s="154"/>
      <c r="BE238" s="154"/>
      <c r="BF238" s="154"/>
      <c r="BG238" s="154"/>
      <c r="BH238" s="154"/>
    </row>
    <row r="239" spans="1:60" ht="22.5" outlineLevel="1">
      <c r="A239" s="155">
        <v>109</v>
      </c>
      <c r="B239" s="161" t="s">
        <v>474</v>
      </c>
      <c r="C239" s="198" t="s">
        <v>475</v>
      </c>
      <c r="D239" s="163" t="s">
        <v>476</v>
      </c>
      <c r="E239" s="171">
        <v>1</v>
      </c>
      <c r="F239" s="175"/>
      <c r="G239" s="176">
        <f t="shared" si="0"/>
        <v>0</v>
      </c>
      <c r="H239" s="175"/>
      <c r="I239" s="176">
        <f t="shared" si="1"/>
        <v>0</v>
      </c>
      <c r="J239" s="175"/>
      <c r="K239" s="176">
        <f t="shared" si="2"/>
        <v>0</v>
      </c>
      <c r="L239" s="176">
        <v>15</v>
      </c>
      <c r="M239" s="176">
        <f t="shared" si="3"/>
        <v>0</v>
      </c>
      <c r="N239" s="164">
        <v>0.00153</v>
      </c>
      <c r="O239" s="164">
        <f t="shared" si="4"/>
        <v>0.00153</v>
      </c>
      <c r="P239" s="164">
        <v>0</v>
      </c>
      <c r="Q239" s="164">
        <f t="shared" si="5"/>
        <v>0</v>
      </c>
      <c r="R239" s="164"/>
      <c r="S239" s="164"/>
      <c r="T239" s="165">
        <v>0.655</v>
      </c>
      <c r="U239" s="164">
        <f t="shared" si="6"/>
        <v>0.66</v>
      </c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 t="s">
        <v>150</v>
      </c>
      <c r="AF239" s="154"/>
      <c r="AG239" s="154"/>
      <c r="AH239" s="154"/>
      <c r="AI239" s="154"/>
      <c r="AJ239" s="154"/>
      <c r="AK239" s="154"/>
      <c r="AL239" s="154"/>
      <c r="AM239" s="154"/>
      <c r="AN239" s="154"/>
      <c r="AO239" s="154"/>
      <c r="AP239" s="154"/>
      <c r="AQ239" s="154"/>
      <c r="AR239" s="154"/>
      <c r="AS239" s="154"/>
      <c r="AT239" s="154"/>
      <c r="AU239" s="154"/>
      <c r="AV239" s="154"/>
      <c r="AW239" s="154"/>
      <c r="AX239" s="154"/>
      <c r="AY239" s="154"/>
      <c r="AZ239" s="154"/>
      <c r="BA239" s="154"/>
      <c r="BB239" s="154"/>
      <c r="BC239" s="154"/>
      <c r="BD239" s="154"/>
      <c r="BE239" s="154"/>
      <c r="BF239" s="154"/>
      <c r="BG239" s="154"/>
      <c r="BH239" s="154"/>
    </row>
    <row r="240" spans="1:60" ht="22.5" outlineLevel="1">
      <c r="A240" s="155">
        <v>110</v>
      </c>
      <c r="B240" s="161" t="s">
        <v>477</v>
      </c>
      <c r="C240" s="198" t="s">
        <v>478</v>
      </c>
      <c r="D240" s="163" t="s">
        <v>217</v>
      </c>
      <c r="E240" s="171">
        <v>1</v>
      </c>
      <c r="F240" s="175"/>
      <c r="G240" s="176">
        <f t="shared" si="0"/>
        <v>0</v>
      </c>
      <c r="H240" s="175"/>
      <c r="I240" s="176">
        <f t="shared" si="1"/>
        <v>0</v>
      </c>
      <c r="J240" s="175"/>
      <c r="K240" s="176">
        <f t="shared" si="2"/>
        <v>0</v>
      </c>
      <c r="L240" s="176">
        <v>15</v>
      </c>
      <c r="M240" s="176">
        <f t="shared" si="3"/>
        <v>0</v>
      </c>
      <c r="N240" s="164">
        <v>0.00152</v>
      </c>
      <c r="O240" s="164">
        <f t="shared" si="4"/>
        <v>0.00152</v>
      </c>
      <c r="P240" s="164">
        <v>0</v>
      </c>
      <c r="Q240" s="164">
        <f t="shared" si="5"/>
        <v>0</v>
      </c>
      <c r="R240" s="164"/>
      <c r="S240" s="164"/>
      <c r="T240" s="165">
        <v>0.587</v>
      </c>
      <c r="U240" s="164">
        <f t="shared" si="6"/>
        <v>0.59</v>
      </c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 t="s">
        <v>150</v>
      </c>
      <c r="AF240" s="154"/>
      <c r="AG240" s="154"/>
      <c r="AH240" s="154"/>
      <c r="AI240" s="154"/>
      <c r="AJ240" s="154"/>
      <c r="AK240" s="154"/>
      <c r="AL240" s="154"/>
      <c r="AM240" s="154"/>
      <c r="AN240" s="154"/>
      <c r="AO240" s="154"/>
      <c r="AP240" s="154"/>
      <c r="AQ240" s="154"/>
      <c r="AR240" s="154"/>
      <c r="AS240" s="154"/>
      <c r="AT240" s="154"/>
      <c r="AU240" s="154"/>
      <c r="AV240" s="154"/>
      <c r="AW240" s="154"/>
      <c r="AX240" s="154"/>
      <c r="AY240" s="154"/>
      <c r="AZ240" s="154"/>
      <c r="BA240" s="154"/>
      <c r="BB240" s="154"/>
      <c r="BC240" s="154"/>
      <c r="BD240" s="154"/>
      <c r="BE240" s="154"/>
      <c r="BF240" s="154"/>
      <c r="BG240" s="154"/>
      <c r="BH240" s="154"/>
    </row>
    <row r="241" spans="1:60" ht="12.75" outlineLevel="1">
      <c r="A241" s="155">
        <v>111</v>
      </c>
      <c r="B241" s="161" t="s">
        <v>479</v>
      </c>
      <c r="C241" s="198" t="s">
        <v>480</v>
      </c>
      <c r="D241" s="163" t="s">
        <v>476</v>
      </c>
      <c r="E241" s="171">
        <v>1</v>
      </c>
      <c r="F241" s="175"/>
      <c r="G241" s="176">
        <f t="shared" si="0"/>
        <v>0</v>
      </c>
      <c r="H241" s="175"/>
      <c r="I241" s="176">
        <f t="shared" si="1"/>
        <v>0</v>
      </c>
      <c r="J241" s="175"/>
      <c r="K241" s="176">
        <f t="shared" si="2"/>
        <v>0</v>
      </c>
      <c r="L241" s="176">
        <v>15</v>
      </c>
      <c r="M241" s="176">
        <f t="shared" si="3"/>
        <v>0</v>
      </c>
      <c r="N241" s="164">
        <v>0.08682</v>
      </c>
      <c r="O241" s="164">
        <f t="shared" si="4"/>
        <v>0.08682</v>
      </c>
      <c r="P241" s="164">
        <v>0</v>
      </c>
      <c r="Q241" s="164">
        <f t="shared" si="5"/>
        <v>0</v>
      </c>
      <c r="R241" s="164"/>
      <c r="S241" s="164"/>
      <c r="T241" s="165">
        <v>3.144</v>
      </c>
      <c r="U241" s="164">
        <f t="shared" si="6"/>
        <v>3.14</v>
      </c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 t="s">
        <v>150</v>
      </c>
      <c r="AF241" s="154"/>
      <c r="AG241" s="154"/>
      <c r="AH241" s="154"/>
      <c r="AI241" s="154"/>
      <c r="AJ241" s="154"/>
      <c r="AK241" s="154"/>
      <c r="AL241" s="154"/>
      <c r="AM241" s="154"/>
      <c r="AN241" s="154"/>
      <c r="AO241" s="154"/>
      <c r="AP241" s="154"/>
      <c r="AQ241" s="154"/>
      <c r="AR241" s="154"/>
      <c r="AS241" s="154"/>
      <c r="AT241" s="154"/>
      <c r="AU241" s="154"/>
      <c r="AV241" s="154"/>
      <c r="AW241" s="154"/>
      <c r="AX241" s="154"/>
      <c r="AY241" s="154"/>
      <c r="AZ241" s="154"/>
      <c r="BA241" s="154"/>
      <c r="BB241" s="154"/>
      <c r="BC241" s="154"/>
      <c r="BD241" s="154"/>
      <c r="BE241" s="154"/>
      <c r="BF241" s="154"/>
      <c r="BG241" s="154"/>
      <c r="BH241" s="154"/>
    </row>
    <row r="242" spans="1:60" ht="22.5" outlineLevel="1">
      <c r="A242" s="155">
        <v>112</v>
      </c>
      <c r="B242" s="161" t="s">
        <v>481</v>
      </c>
      <c r="C242" s="198" t="s">
        <v>482</v>
      </c>
      <c r="D242" s="163" t="s">
        <v>0</v>
      </c>
      <c r="E242" s="171">
        <v>723.5</v>
      </c>
      <c r="F242" s="175"/>
      <c r="G242" s="176">
        <f t="shared" si="0"/>
        <v>0</v>
      </c>
      <c r="H242" s="175"/>
      <c r="I242" s="176">
        <f t="shared" si="1"/>
        <v>0</v>
      </c>
      <c r="J242" s="175"/>
      <c r="K242" s="176">
        <f t="shared" si="2"/>
        <v>0</v>
      </c>
      <c r="L242" s="176">
        <v>15</v>
      </c>
      <c r="M242" s="176">
        <f t="shared" si="3"/>
        <v>0</v>
      </c>
      <c r="N242" s="164">
        <v>0</v>
      </c>
      <c r="O242" s="164">
        <f t="shared" si="4"/>
        <v>0</v>
      </c>
      <c r="P242" s="164">
        <v>0</v>
      </c>
      <c r="Q242" s="164">
        <f t="shared" si="5"/>
        <v>0</v>
      </c>
      <c r="R242" s="164"/>
      <c r="S242" s="164"/>
      <c r="T242" s="165">
        <v>0</v>
      </c>
      <c r="U242" s="164">
        <f t="shared" si="6"/>
        <v>0</v>
      </c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 t="s">
        <v>150</v>
      </c>
      <c r="AF242" s="154"/>
      <c r="AG242" s="154"/>
      <c r="AH242" s="154"/>
      <c r="AI242" s="154"/>
      <c r="AJ242" s="154"/>
      <c r="AK242" s="154"/>
      <c r="AL242" s="154"/>
      <c r="AM242" s="154"/>
      <c r="AN242" s="154"/>
      <c r="AO242" s="154"/>
      <c r="AP242" s="154"/>
      <c r="AQ242" s="154"/>
      <c r="AR242" s="154"/>
      <c r="AS242" s="154"/>
      <c r="AT242" s="154"/>
      <c r="AU242" s="154"/>
      <c r="AV242" s="154"/>
      <c r="AW242" s="154"/>
      <c r="AX242" s="154"/>
      <c r="AY242" s="154"/>
      <c r="AZ242" s="154"/>
      <c r="BA242" s="154"/>
      <c r="BB242" s="154"/>
      <c r="BC242" s="154"/>
      <c r="BD242" s="154"/>
      <c r="BE242" s="154"/>
      <c r="BF242" s="154"/>
      <c r="BG242" s="154"/>
      <c r="BH242" s="154"/>
    </row>
    <row r="243" spans="1:31" ht="12.75">
      <c r="A243" s="156" t="s">
        <v>145</v>
      </c>
      <c r="B243" s="162" t="s">
        <v>88</v>
      </c>
      <c r="C243" s="200" t="s">
        <v>89</v>
      </c>
      <c r="D243" s="167"/>
      <c r="E243" s="173"/>
      <c r="F243" s="177"/>
      <c r="G243" s="177">
        <f>SUMIF(AE244:AE247,"&lt;&gt;NOR",G244:G247)</f>
        <v>0</v>
      </c>
      <c r="H243" s="177"/>
      <c r="I243" s="177">
        <f>SUM(I244:I247)</f>
        <v>0</v>
      </c>
      <c r="J243" s="177"/>
      <c r="K243" s="177">
        <f>SUM(K244:K247)</f>
        <v>0</v>
      </c>
      <c r="L243" s="177"/>
      <c r="M243" s="177">
        <f>SUM(M244:M247)</f>
        <v>0</v>
      </c>
      <c r="N243" s="168"/>
      <c r="O243" s="168">
        <f>SUM(O244:O247)</f>
        <v>0.01466</v>
      </c>
      <c r="P243" s="168"/>
      <c r="Q243" s="168">
        <f>SUM(Q244:Q247)</f>
        <v>0</v>
      </c>
      <c r="R243" s="168"/>
      <c r="S243" s="168"/>
      <c r="T243" s="169"/>
      <c r="U243" s="168">
        <f>SUM(U244:U247)</f>
        <v>3.54</v>
      </c>
      <c r="AE243" t="s">
        <v>146</v>
      </c>
    </row>
    <row r="244" spans="1:60" ht="12.75" outlineLevel="1">
      <c r="A244" s="155">
        <v>113</v>
      </c>
      <c r="B244" s="161" t="s">
        <v>483</v>
      </c>
      <c r="C244" s="198" t="s">
        <v>484</v>
      </c>
      <c r="D244" s="163" t="s">
        <v>476</v>
      </c>
      <c r="E244" s="171">
        <v>2</v>
      </c>
      <c r="F244" s="175"/>
      <c r="G244" s="176">
        <f>ROUND(E244*F244,2)</f>
        <v>0</v>
      </c>
      <c r="H244" s="175"/>
      <c r="I244" s="176">
        <f>ROUND(E244*H244,2)</f>
        <v>0</v>
      </c>
      <c r="J244" s="175"/>
      <c r="K244" s="176">
        <f>ROUND(E244*J244,2)</f>
        <v>0</v>
      </c>
      <c r="L244" s="176">
        <v>15</v>
      </c>
      <c r="M244" s="176">
        <f>G244*(1+L244/100)</f>
        <v>0</v>
      </c>
      <c r="N244" s="164">
        <v>0.00701</v>
      </c>
      <c r="O244" s="164">
        <f>ROUND(E244*N244,5)</f>
        <v>0.01402</v>
      </c>
      <c r="P244" s="164">
        <v>0</v>
      </c>
      <c r="Q244" s="164">
        <f>ROUND(E244*P244,5)</f>
        <v>0</v>
      </c>
      <c r="R244" s="164"/>
      <c r="S244" s="164"/>
      <c r="T244" s="165">
        <v>1.77</v>
      </c>
      <c r="U244" s="164">
        <f>ROUND(E244*T244,2)</f>
        <v>3.54</v>
      </c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 t="s">
        <v>150</v>
      </c>
      <c r="AF244" s="154"/>
      <c r="AG244" s="154"/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4"/>
      <c r="AR244" s="154"/>
      <c r="AS244" s="154"/>
      <c r="AT244" s="154"/>
      <c r="AU244" s="154"/>
      <c r="AV244" s="154"/>
      <c r="AW244" s="154"/>
      <c r="AX244" s="154"/>
      <c r="AY244" s="154"/>
      <c r="AZ244" s="154"/>
      <c r="BA244" s="154"/>
      <c r="BB244" s="154"/>
      <c r="BC244" s="154"/>
      <c r="BD244" s="154"/>
      <c r="BE244" s="154"/>
      <c r="BF244" s="154"/>
      <c r="BG244" s="154"/>
      <c r="BH244" s="154"/>
    </row>
    <row r="245" spans="1:60" ht="12.75" outlineLevel="1">
      <c r="A245" s="155"/>
      <c r="B245" s="161"/>
      <c r="C245" s="199" t="s">
        <v>60</v>
      </c>
      <c r="D245" s="166"/>
      <c r="E245" s="172">
        <v>2</v>
      </c>
      <c r="F245" s="176"/>
      <c r="G245" s="176"/>
      <c r="H245" s="176"/>
      <c r="I245" s="176"/>
      <c r="J245" s="176"/>
      <c r="K245" s="176"/>
      <c r="L245" s="176"/>
      <c r="M245" s="176"/>
      <c r="N245" s="164"/>
      <c r="O245" s="164"/>
      <c r="P245" s="164"/>
      <c r="Q245" s="164"/>
      <c r="R245" s="164"/>
      <c r="S245" s="164"/>
      <c r="T245" s="165"/>
      <c r="U245" s="16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 t="s">
        <v>152</v>
      </c>
      <c r="AF245" s="154">
        <v>0</v>
      </c>
      <c r="AG245" s="154"/>
      <c r="AH245" s="154"/>
      <c r="AI245" s="154"/>
      <c r="AJ245" s="154"/>
      <c r="AK245" s="154"/>
      <c r="AL245" s="154"/>
      <c r="AM245" s="154"/>
      <c r="AN245" s="154"/>
      <c r="AO245" s="154"/>
      <c r="AP245" s="154"/>
      <c r="AQ245" s="154"/>
      <c r="AR245" s="154"/>
      <c r="AS245" s="154"/>
      <c r="AT245" s="154"/>
      <c r="AU245" s="154"/>
      <c r="AV245" s="154"/>
      <c r="AW245" s="154"/>
      <c r="AX245" s="154"/>
      <c r="AY245" s="154"/>
      <c r="AZ245" s="154"/>
      <c r="BA245" s="154"/>
      <c r="BB245" s="154"/>
      <c r="BC245" s="154"/>
      <c r="BD245" s="154"/>
      <c r="BE245" s="154"/>
      <c r="BF245" s="154"/>
      <c r="BG245" s="154"/>
      <c r="BH245" s="154"/>
    </row>
    <row r="246" spans="1:60" ht="12.75" outlineLevel="1">
      <c r="A246" s="155">
        <v>114</v>
      </c>
      <c r="B246" s="161" t="s">
        <v>485</v>
      </c>
      <c r="C246" s="198" t="s">
        <v>486</v>
      </c>
      <c r="D246" s="163" t="s">
        <v>217</v>
      </c>
      <c r="E246" s="171">
        <v>2</v>
      </c>
      <c r="F246" s="175"/>
      <c r="G246" s="176">
        <f>ROUND(E246*F246,2)</f>
        <v>0</v>
      </c>
      <c r="H246" s="175"/>
      <c r="I246" s="176">
        <f>ROUND(E246*H246,2)</f>
        <v>0</v>
      </c>
      <c r="J246" s="175"/>
      <c r="K246" s="176">
        <f>ROUND(E246*J246,2)</f>
        <v>0</v>
      </c>
      <c r="L246" s="176">
        <v>15</v>
      </c>
      <c r="M246" s="176">
        <f>G246*(1+L246/100)</f>
        <v>0</v>
      </c>
      <c r="N246" s="164">
        <v>0.00032</v>
      </c>
      <c r="O246" s="164">
        <f>ROUND(E246*N246,5)</f>
        <v>0.00064</v>
      </c>
      <c r="P246" s="164">
        <v>0</v>
      </c>
      <c r="Q246" s="164">
        <f>ROUND(E246*P246,5)</f>
        <v>0</v>
      </c>
      <c r="R246" s="164"/>
      <c r="S246" s="164"/>
      <c r="T246" s="165">
        <v>0</v>
      </c>
      <c r="U246" s="164">
        <f>ROUND(E246*T246,2)</f>
        <v>0</v>
      </c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 t="s">
        <v>199</v>
      </c>
      <c r="AF246" s="154"/>
      <c r="AG246" s="154"/>
      <c r="AH246" s="154"/>
      <c r="AI246" s="154"/>
      <c r="AJ246" s="154"/>
      <c r="AK246" s="154"/>
      <c r="AL246" s="154"/>
      <c r="AM246" s="154"/>
      <c r="AN246" s="154"/>
      <c r="AO246" s="154"/>
      <c r="AP246" s="154"/>
      <c r="AQ246" s="154"/>
      <c r="AR246" s="154"/>
      <c r="AS246" s="154"/>
      <c r="AT246" s="154"/>
      <c r="AU246" s="154"/>
      <c r="AV246" s="154"/>
      <c r="AW246" s="154"/>
      <c r="AX246" s="154"/>
      <c r="AY246" s="154"/>
      <c r="AZ246" s="154"/>
      <c r="BA246" s="154"/>
      <c r="BB246" s="154"/>
      <c r="BC246" s="154"/>
      <c r="BD246" s="154"/>
      <c r="BE246" s="154"/>
      <c r="BF246" s="154"/>
      <c r="BG246" s="154"/>
      <c r="BH246" s="154"/>
    </row>
    <row r="247" spans="1:60" ht="22.5" outlineLevel="1">
      <c r="A247" s="155">
        <v>115</v>
      </c>
      <c r="B247" s="161" t="s">
        <v>487</v>
      </c>
      <c r="C247" s="198" t="s">
        <v>488</v>
      </c>
      <c r="D247" s="163" t="s">
        <v>0</v>
      </c>
      <c r="E247" s="171">
        <v>154.8</v>
      </c>
      <c r="F247" s="175"/>
      <c r="G247" s="176">
        <f>ROUND(E247*F247,2)</f>
        <v>0</v>
      </c>
      <c r="H247" s="175"/>
      <c r="I247" s="176">
        <f>ROUND(E247*H247,2)</f>
        <v>0</v>
      </c>
      <c r="J247" s="175"/>
      <c r="K247" s="176">
        <f>ROUND(E247*J247,2)</f>
        <v>0</v>
      </c>
      <c r="L247" s="176">
        <v>15</v>
      </c>
      <c r="M247" s="176">
        <f>G247*(1+L247/100)</f>
        <v>0</v>
      </c>
      <c r="N247" s="164">
        <v>0</v>
      </c>
      <c r="O247" s="164">
        <f>ROUND(E247*N247,5)</f>
        <v>0</v>
      </c>
      <c r="P247" s="164">
        <v>0</v>
      </c>
      <c r="Q247" s="164">
        <f>ROUND(E247*P247,5)</f>
        <v>0</v>
      </c>
      <c r="R247" s="164"/>
      <c r="S247" s="164"/>
      <c r="T247" s="165">
        <v>0</v>
      </c>
      <c r="U247" s="164">
        <f>ROUND(E247*T247,2)</f>
        <v>0</v>
      </c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 t="s">
        <v>150</v>
      </c>
      <c r="AF247" s="154"/>
      <c r="AG247" s="154"/>
      <c r="AH247" s="154"/>
      <c r="AI247" s="154"/>
      <c r="AJ247" s="154"/>
      <c r="AK247" s="154"/>
      <c r="AL247" s="154"/>
      <c r="AM247" s="154"/>
      <c r="AN247" s="154"/>
      <c r="AO247" s="154"/>
      <c r="AP247" s="154"/>
      <c r="AQ247" s="154"/>
      <c r="AR247" s="154"/>
      <c r="AS247" s="154"/>
      <c r="AT247" s="154"/>
      <c r="AU247" s="154"/>
      <c r="AV247" s="154"/>
      <c r="AW247" s="154"/>
      <c r="AX247" s="154"/>
      <c r="AY247" s="154"/>
      <c r="AZ247" s="154"/>
      <c r="BA247" s="154"/>
      <c r="BB247" s="154"/>
      <c r="BC247" s="154"/>
      <c r="BD247" s="154"/>
      <c r="BE247" s="154"/>
      <c r="BF247" s="154"/>
      <c r="BG247" s="154"/>
      <c r="BH247" s="154"/>
    </row>
    <row r="248" spans="1:31" ht="12.75">
      <c r="A248" s="156" t="s">
        <v>145</v>
      </c>
      <c r="B248" s="162" t="s">
        <v>90</v>
      </c>
      <c r="C248" s="200" t="s">
        <v>91</v>
      </c>
      <c r="D248" s="167"/>
      <c r="E248" s="173"/>
      <c r="F248" s="177"/>
      <c r="G248" s="177">
        <f>SUMIF(AE249:AE252,"&lt;&gt;NOR",G249:G252)</f>
        <v>0</v>
      </c>
      <c r="H248" s="177"/>
      <c r="I248" s="177">
        <f>SUM(I249:I252)</f>
        <v>0</v>
      </c>
      <c r="J248" s="177"/>
      <c r="K248" s="177">
        <f>SUM(K249:K252)</f>
        <v>0</v>
      </c>
      <c r="L248" s="177"/>
      <c r="M248" s="177">
        <f>SUM(M249:M252)</f>
        <v>0</v>
      </c>
      <c r="N248" s="168"/>
      <c r="O248" s="168">
        <f>SUM(O249:O252)</f>
        <v>0.034460000000000005</v>
      </c>
      <c r="P248" s="168"/>
      <c r="Q248" s="168">
        <f>SUM(Q249:Q252)</f>
        <v>0</v>
      </c>
      <c r="R248" s="168"/>
      <c r="S248" s="168"/>
      <c r="T248" s="169"/>
      <c r="U248" s="168">
        <f>SUM(U249:U252)</f>
        <v>6.63</v>
      </c>
      <c r="AE248" t="s">
        <v>146</v>
      </c>
    </row>
    <row r="249" spans="1:60" ht="12.75" outlineLevel="1">
      <c r="A249" s="155">
        <v>116</v>
      </c>
      <c r="B249" s="161" t="s">
        <v>489</v>
      </c>
      <c r="C249" s="198" t="s">
        <v>490</v>
      </c>
      <c r="D249" s="163" t="s">
        <v>476</v>
      </c>
      <c r="E249" s="171">
        <v>1</v>
      </c>
      <c r="F249" s="175"/>
      <c r="G249" s="176">
        <f>ROUND(E249*F249,2)</f>
        <v>0</v>
      </c>
      <c r="H249" s="175"/>
      <c r="I249" s="176">
        <f>ROUND(E249*H249,2)</f>
        <v>0</v>
      </c>
      <c r="J249" s="175"/>
      <c r="K249" s="176">
        <f>ROUND(E249*J249,2)</f>
        <v>0</v>
      </c>
      <c r="L249" s="176">
        <v>15</v>
      </c>
      <c r="M249" s="176">
        <f>G249*(1+L249/100)</f>
        <v>0</v>
      </c>
      <c r="N249" s="164">
        <v>0.00046</v>
      </c>
      <c r="O249" s="164">
        <f>ROUND(E249*N249,5)</f>
        <v>0.00046</v>
      </c>
      <c r="P249" s="164">
        <v>0</v>
      </c>
      <c r="Q249" s="164">
        <f>ROUND(E249*P249,5)</f>
        <v>0</v>
      </c>
      <c r="R249" s="164"/>
      <c r="S249" s="164"/>
      <c r="T249" s="165">
        <v>6.628</v>
      </c>
      <c r="U249" s="164">
        <f>ROUND(E249*T249,2)</f>
        <v>6.63</v>
      </c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 t="s">
        <v>150</v>
      </c>
      <c r="AF249" s="154"/>
      <c r="AG249" s="154"/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  <c r="AR249" s="154"/>
      <c r="AS249" s="154"/>
      <c r="AT249" s="154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  <c r="BG249" s="154"/>
      <c r="BH249" s="154"/>
    </row>
    <row r="250" spans="1:60" ht="12.75" outlineLevel="1">
      <c r="A250" s="155">
        <v>117</v>
      </c>
      <c r="B250" s="161" t="s">
        <v>491</v>
      </c>
      <c r="C250" s="198" t="s">
        <v>492</v>
      </c>
      <c r="D250" s="163" t="s">
        <v>217</v>
      </c>
      <c r="E250" s="171">
        <v>1</v>
      </c>
      <c r="F250" s="175"/>
      <c r="G250" s="176">
        <f>ROUND(E250*F250,2)</f>
        <v>0</v>
      </c>
      <c r="H250" s="175"/>
      <c r="I250" s="176">
        <f>ROUND(E250*H250,2)</f>
        <v>0</v>
      </c>
      <c r="J250" s="175"/>
      <c r="K250" s="176">
        <f>ROUND(E250*J250,2)</f>
        <v>0</v>
      </c>
      <c r="L250" s="176">
        <v>15</v>
      </c>
      <c r="M250" s="176">
        <f>G250*(1+L250/100)</f>
        <v>0</v>
      </c>
      <c r="N250" s="164">
        <v>0.034</v>
      </c>
      <c r="O250" s="164">
        <f>ROUND(E250*N250,5)</f>
        <v>0.034</v>
      </c>
      <c r="P250" s="164">
        <v>0</v>
      </c>
      <c r="Q250" s="164">
        <f>ROUND(E250*P250,5)</f>
        <v>0</v>
      </c>
      <c r="R250" s="164"/>
      <c r="S250" s="164"/>
      <c r="T250" s="165">
        <v>0</v>
      </c>
      <c r="U250" s="164">
        <f>ROUND(E250*T250,2)</f>
        <v>0</v>
      </c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 t="s">
        <v>199</v>
      </c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154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  <c r="BG250" s="154"/>
      <c r="BH250" s="154"/>
    </row>
    <row r="251" spans="1:60" ht="12.75" outlineLevel="1">
      <c r="A251" s="155">
        <v>118</v>
      </c>
      <c r="B251" s="161" t="s">
        <v>493</v>
      </c>
      <c r="C251" s="198" t="s">
        <v>494</v>
      </c>
      <c r="D251" s="163" t="s">
        <v>476</v>
      </c>
      <c r="E251" s="171">
        <v>1</v>
      </c>
      <c r="F251" s="175"/>
      <c r="G251" s="176">
        <f>ROUND(E251*F251,2)</f>
        <v>0</v>
      </c>
      <c r="H251" s="175"/>
      <c r="I251" s="176">
        <f>ROUND(E251*H251,2)</f>
        <v>0</v>
      </c>
      <c r="J251" s="175"/>
      <c r="K251" s="176">
        <f>ROUND(E251*J251,2)</f>
        <v>0</v>
      </c>
      <c r="L251" s="176">
        <v>15</v>
      </c>
      <c r="M251" s="176">
        <f>G251*(1+L251/100)</f>
        <v>0</v>
      </c>
      <c r="N251" s="164">
        <v>0</v>
      </c>
      <c r="O251" s="164">
        <f>ROUND(E251*N251,5)</f>
        <v>0</v>
      </c>
      <c r="P251" s="164">
        <v>0</v>
      </c>
      <c r="Q251" s="164">
        <f>ROUND(E251*P251,5)</f>
        <v>0</v>
      </c>
      <c r="R251" s="164"/>
      <c r="S251" s="164"/>
      <c r="T251" s="165">
        <v>0</v>
      </c>
      <c r="U251" s="164">
        <f>ROUND(E251*T251,2)</f>
        <v>0</v>
      </c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 t="s">
        <v>150</v>
      </c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  <c r="BG251" s="154"/>
      <c r="BH251" s="154"/>
    </row>
    <row r="252" spans="1:60" ht="12.75" outlineLevel="1">
      <c r="A252" s="155">
        <v>119</v>
      </c>
      <c r="B252" s="161" t="s">
        <v>495</v>
      </c>
      <c r="C252" s="198" t="s">
        <v>496</v>
      </c>
      <c r="D252" s="163" t="s">
        <v>0</v>
      </c>
      <c r="E252" s="171">
        <v>418.1</v>
      </c>
      <c r="F252" s="175"/>
      <c r="G252" s="176">
        <f>ROUND(E252*F252,2)</f>
        <v>0</v>
      </c>
      <c r="H252" s="175"/>
      <c r="I252" s="176">
        <f>ROUND(E252*H252,2)</f>
        <v>0</v>
      </c>
      <c r="J252" s="175"/>
      <c r="K252" s="176">
        <f>ROUND(E252*J252,2)</f>
        <v>0</v>
      </c>
      <c r="L252" s="176">
        <v>15</v>
      </c>
      <c r="M252" s="176">
        <f>G252*(1+L252/100)</f>
        <v>0</v>
      </c>
      <c r="N252" s="164">
        <v>0</v>
      </c>
      <c r="O252" s="164">
        <f>ROUND(E252*N252,5)</f>
        <v>0</v>
      </c>
      <c r="P252" s="164">
        <v>0</v>
      </c>
      <c r="Q252" s="164">
        <f>ROUND(E252*P252,5)</f>
        <v>0</v>
      </c>
      <c r="R252" s="164"/>
      <c r="S252" s="164"/>
      <c r="T252" s="165">
        <v>0</v>
      </c>
      <c r="U252" s="164">
        <f>ROUND(E252*T252,2)</f>
        <v>0</v>
      </c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 t="s">
        <v>150</v>
      </c>
      <c r="AF252" s="154"/>
      <c r="AG252" s="154"/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  <c r="AR252" s="154"/>
      <c r="AS252" s="154"/>
      <c r="AT252" s="154"/>
      <c r="AU252" s="154"/>
      <c r="AV252" s="154"/>
      <c r="AW252" s="154"/>
      <c r="AX252" s="154"/>
      <c r="AY252" s="154"/>
      <c r="AZ252" s="154"/>
      <c r="BA252" s="154"/>
      <c r="BB252" s="154"/>
      <c r="BC252" s="154"/>
      <c r="BD252" s="154"/>
      <c r="BE252" s="154"/>
      <c r="BF252" s="154"/>
      <c r="BG252" s="154"/>
      <c r="BH252" s="154"/>
    </row>
    <row r="253" spans="1:31" ht="12.75">
      <c r="A253" s="156" t="s">
        <v>145</v>
      </c>
      <c r="B253" s="162" t="s">
        <v>92</v>
      </c>
      <c r="C253" s="200" t="s">
        <v>93</v>
      </c>
      <c r="D253" s="167"/>
      <c r="E253" s="173"/>
      <c r="F253" s="177"/>
      <c r="G253" s="177">
        <f>SUMIF(AE254:AE255,"&lt;&gt;NOR",G254:G255)</f>
        <v>0</v>
      </c>
      <c r="H253" s="177"/>
      <c r="I253" s="177">
        <f>SUM(I254:I255)</f>
        <v>0</v>
      </c>
      <c r="J253" s="177"/>
      <c r="K253" s="177">
        <f>SUM(K254:K255)</f>
        <v>0</v>
      </c>
      <c r="L253" s="177"/>
      <c r="M253" s="177">
        <f>SUM(M254:M255)</f>
        <v>0</v>
      </c>
      <c r="N253" s="168"/>
      <c r="O253" s="168">
        <f>SUM(O254:O255)</f>
        <v>0.0505</v>
      </c>
      <c r="P253" s="168"/>
      <c r="Q253" s="168">
        <f>SUM(Q254:Q255)</f>
        <v>0</v>
      </c>
      <c r="R253" s="168"/>
      <c r="S253" s="168"/>
      <c r="T253" s="169"/>
      <c r="U253" s="168">
        <f>SUM(U254:U255)</f>
        <v>15.87</v>
      </c>
      <c r="AE253" t="s">
        <v>146</v>
      </c>
    </row>
    <row r="254" spans="1:60" ht="12.75" outlineLevel="1">
      <c r="A254" s="155">
        <v>120</v>
      </c>
      <c r="B254" s="161" t="s">
        <v>497</v>
      </c>
      <c r="C254" s="198" t="s">
        <v>498</v>
      </c>
      <c r="D254" s="163" t="s">
        <v>257</v>
      </c>
      <c r="E254" s="171">
        <v>50</v>
      </c>
      <c r="F254" s="175"/>
      <c r="G254" s="176">
        <f>ROUND(E254*F254,2)</f>
        <v>0</v>
      </c>
      <c r="H254" s="175"/>
      <c r="I254" s="176">
        <f>ROUND(E254*H254,2)</f>
        <v>0</v>
      </c>
      <c r="J254" s="175"/>
      <c r="K254" s="176">
        <f>ROUND(E254*J254,2)</f>
        <v>0</v>
      </c>
      <c r="L254" s="176">
        <v>15</v>
      </c>
      <c r="M254" s="176">
        <f>G254*(1+L254/100)</f>
        <v>0</v>
      </c>
      <c r="N254" s="164">
        <v>0.00101</v>
      </c>
      <c r="O254" s="164">
        <f>ROUND(E254*N254,5)</f>
        <v>0.0505</v>
      </c>
      <c r="P254" s="164">
        <v>0</v>
      </c>
      <c r="Q254" s="164">
        <f>ROUND(E254*P254,5)</f>
        <v>0</v>
      </c>
      <c r="R254" s="164"/>
      <c r="S254" s="164"/>
      <c r="T254" s="165">
        <v>0.31738</v>
      </c>
      <c r="U254" s="164">
        <f>ROUND(E254*T254,2)</f>
        <v>15.87</v>
      </c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 t="s">
        <v>150</v>
      </c>
      <c r="AF254" s="154"/>
      <c r="AG254" s="154"/>
      <c r="AH254" s="154"/>
      <c r="AI254" s="154"/>
      <c r="AJ254" s="154"/>
      <c r="AK254" s="154"/>
      <c r="AL254" s="154"/>
      <c r="AM254" s="154"/>
      <c r="AN254" s="154"/>
      <c r="AO254" s="154"/>
      <c r="AP254" s="154"/>
      <c r="AQ254" s="154"/>
      <c r="AR254" s="154"/>
      <c r="AS254" s="154"/>
      <c r="AT254" s="154"/>
      <c r="AU254" s="154"/>
      <c r="AV254" s="154"/>
      <c r="AW254" s="154"/>
      <c r="AX254" s="154"/>
      <c r="AY254" s="154"/>
      <c r="AZ254" s="154"/>
      <c r="BA254" s="154"/>
      <c r="BB254" s="154"/>
      <c r="BC254" s="154"/>
      <c r="BD254" s="154"/>
      <c r="BE254" s="154"/>
      <c r="BF254" s="154"/>
      <c r="BG254" s="154"/>
      <c r="BH254" s="154"/>
    </row>
    <row r="255" spans="1:60" ht="12.75" outlineLevel="1">
      <c r="A255" s="155">
        <v>121</v>
      </c>
      <c r="B255" s="161" t="s">
        <v>499</v>
      </c>
      <c r="C255" s="198" t="s">
        <v>500</v>
      </c>
      <c r="D255" s="163" t="s">
        <v>0</v>
      </c>
      <c r="E255" s="171">
        <v>196.5</v>
      </c>
      <c r="F255" s="175"/>
      <c r="G255" s="176">
        <f>ROUND(E255*F255,2)</f>
        <v>0</v>
      </c>
      <c r="H255" s="175"/>
      <c r="I255" s="176">
        <f>ROUND(E255*H255,2)</f>
        <v>0</v>
      </c>
      <c r="J255" s="175"/>
      <c r="K255" s="176">
        <f>ROUND(E255*J255,2)</f>
        <v>0</v>
      </c>
      <c r="L255" s="176">
        <v>15</v>
      </c>
      <c r="M255" s="176">
        <f>G255*(1+L255/100)</f>
        <v>0</v>
      </c>
      <c r="N255" s="164">
        <v>0</v>
      </c>
      <c r="O255" s="164">
        <f>ROUND(E255*N255,5)</f>
        <v>0</v>
      </c>
      <c r="P255" s="164">
        <v>0</v>
      </c>
      <c r="Q255" s="164">
        <f>ROUND(E255*P255,5)</f>
        <v>0</v>
      </c>
      <c r="R255" s="164"/>
      <c r="S255" s="164"/>
      <c r="T255" s="165">
        <v>0</v>
      </c>
      <c r="U255" s="164">
        <f>ROUND(E255*T255,2)</f>
        <v>0</v>
      </c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 t="s">
        <v>150</v>
      </c>
      <c r="AF255" s="154"/>
      <c r="AG255" s="154"/>
      <c r="AH255" s="154"/>
      <c r="AI255" s="154"/>
      <c r="AJ255" s="154"/>
      <c r="AK255" s="154"/>
      <c r="AL255" s="154"/>
      <c r="AM255" s="154"/>
      <c r="AN255" s="154"/>
      <c r="AO255" s="154"/>
      <c r="AP255" s="154"/>
      <c r="AQ255" s="154"/>
      <c r="AR255" s="154"/>
      <c r="AS255" s="154"/>
      <c r="AT255" s="154"/>
      <c r="AU255" s="154"/>
      <c r="AV255" s="154"/>
      <c r="AW255" s="154"/>
      <c r="AX255" s="154"/>
      <c r="AY255" s="154"/>
      <c r="AZ255" s="154"/>
      <c r="BA255" s="154"/>
      <c r="BB255" s="154"/>
      <c r="BC255" s="154"/>
      <c r="BD255" s="154"/>
      <c r="BE255" s="154"/>
      <c r="BF255" s="154"/>
      <c r="BG255" s="154"/>
      <c r="BH255" s="154"/>
    </row>
    <row r="256" spans="1:31" ht="12.75">
      <c r="A256" s="156" t="s">
        <v>145</v>
      </c>
      <c r="B256" s="162" t="s">
        <v>94</v>
      </c>
      <c r="C256" s="200" t="s">
        <v>95</v>
      </c>
      <c r="D256" s="167"/>
      <c r="E256" s="173"/>
      <c r="F256" s="177"/>
      <c r="G256" s="177">
        <f>SUMIF(AE257:AE258,"&lt;&gt;NOR",G257:G258)</f>
        <v>0</v>
      </c>
      <c r="H256" s="177"/>
      <c r="I256" s="177">
        <f>SUM(I257:I258)</f>
        <v>0</v>
      </c>
      <c r="J256" s="177"/>
      <c r="K256" s="177">
        <f>SUM(K257:K258)</f>
        <v>0</v>
      </c>
      <c r="L256" s="177"/>
      <c r="M256" s="177">
        <f>SUM(M257:M258)</f>
        <v>0</v>
      </c>
      <c r="N256" s="168"/>
      <c r="O256" s="168">
        <f>SUM(O257:O258)</f>
        <v>0.0332</v>
      </c>
      <c r="P256" s="168"/>
      <c r="Q256" s="168">
        <f>SUM(Q257:Q258)</f>
        <v>0</v>
      </c>
      <c r="R256" s="168"/>
      <c r="S256" s="168"/>
      <c r="T256" s="169"/>
      <c r="U256" s="168">
        <f>SUM(U257:U258)</f>
        <v>1.98</v>
      </c>
      <c r="AE256" t="s">
        <v>146</v>
      </c>
    </row>
    <row r="257" spans="1:60" ht="22.5" outlineLevel="1">
      <c r="A257" s="155">
        <v>122</v>
      </c>
      <c r="B257" s="161" t="s">
        <v>501</v>
      </c>
      <c r="C257" s="198" t="s">
        <v>502</v>
      </c>
      <c r="D257" s="163" t="s">
        <v>217</v>
      </c>
      <c r="E257" s="171">
        <v>2</v>
      </c>
      <c r="F257" s="175"/>
      <c r="G257" s="176">
        <f>ROUND(E257*F257,2)</f>
        <v>0</v>
      </c>
      <c r="H257" s="175"/>
      <c r="I257" s="176">
        <f>ROUND(E257*H257,2)</f>
        <v>0</v>
      </c>
      <c r="J257" s="175"/>
      <c r="K257" s="176">
        <f>ROUND(E257*J257,2)</f>
        <v>0</v>
      </c>
      <c r="L257" s="176">
        <v>15</v>
      </c>
      <c r="M257" s="176">
        <f>G257*(1+L257/100)</f>
        <v>0</v>
      </c>
      <c r="N257" s="164">
        <v>0.0166</v>
      </c>
      <c r="O257" s="164">
        <f>ROUND(E257*N257,5)</f>
        <v>0.0332</v>
      </c>
      <c r="P257" s="164">
        <v>0</v>
      </c>
      <c r="Q257" s="164">
        <f>ROUND(E257*P257,5)</f>
        <v>0</v>
      </c>
      <c r="R257" s="164"/>
      <c r="S257" s="164"/>
      <c r="T257" s="165">
        <v>0.988</v>
      </c>
      <c r="U257" s="164">
        <f>ROUND(E257*T257,2)</f>
        <v>1.98</v>
      </c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 t="s">
        <v>150</v>
      </c>
      <c r="AF257" s="154"/>
      <c r="AG257" s="154"/>
      <c r="AH257" s="154"/>
      <c r="AI257" s="154"/>
      <c r="AJ257" s="154"/>
      <c r="AK257" s="154"/>
      <c r="AL257" s="154"/>
      <c r="AM257" s="154"/>
      <c r="AN257" s="154"/>
      <c r="AO257" s="154"/>
      <c r="AP257" s="154"/>
      <c r="AQ257" s="154"/>
      <c r="AR257" s="154"/>
      <c r="AS257" s="154"/>
      <c r="AT257" s="154"/>
      <c r="AU257" s="154"/>
      <c r="AV257" s="154"/>
      <c r="AW257" s="154"/>
      <c r="AX257" s="154"/>
      <c r="AY257" s="154"/>
      <c r="AZ257" s="154"/>
      <c r="BA257" s="154"/>
      <c r="BB257" s="154"/>
      <c r="BC257" s="154"/>
      <c r="BD257" s="154"/>
      <c r="BE257" s="154"/>
      <c r="BF257" s="154"/>
      <c r="BG257" s="154"/>
      <c r="BH257" s="154"/>
    </row>
    <row r="258" spans="1:60" ht="12.75" outlineLevel="1">
      <c r="A258" s="155">
        <v>123</v>
      </c>
      <c r="B258" s="161" t="s">
        <v>503</v>
      </c>
      <c r="C258" s="198" t="s">
        <v>504</v>
      </c>
      <c r="D258" s="163" t="s">
        <v>0</v>
      </c>
      <c r="E258" s="171">
        <v>56.6</v>
      </c>
      <c r="F258" s="175"/>
      <c r="G258" s="176">
        <f>ROUND(E258*F258,2)</f>
        <v>0</v>
      </c>
      <c r="H258" s="175"/>
      <c r="I258" s="176">
        <f>ROUND(E258*H258,2)</f>
        <v>0</v>
      </c>
      <c r="J258" s="175"/>
      <c r="K258" s="176">
        <f>ROUND(E258*J258,2)</f>
        <v>0</v>
      </c>
      <c r="L258" s="176">
        <v>15</v>
      </c>
      <c r="M258" s="176">
        <f>G258*(1+L258/100)</f>
        <v>0</v>
      </c>
      <c r="N258" s="164">
        <v>0</v>
      </c>
      <c r="O258" s="164">
        <f>ROUND(E258*N258,5)</f>
        <v>0</v>
      </c>
      <c r="P258" s="164">
        <v>0</v>
      </c>
      <c r="Q258" s="164">
        <f>ROUND(E258*P258,5)</f>
        <v>0</v>
      </c>
      <c r="R258" s="164"/>
      <c r="S258" s="164"/>
      <c r="T258" s="165">
        <v>0</v>
      </c>
      <c r="U258" s="164">
        <f>ROUND(E258*T258,2)</f>
        <v>0</v>
      </c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 t="s">
        <v>150</v>
      </c>
      <c r="AF258" s="154"/>
      <c r="AG258" s="154"/>
      <c r="AH258" s="154"/>
      <c r="AI258" s="154"/>
      <c r="AJ258" s="154"/>
      <c r="AK258" s="154"/>
      <c r="AL258" s="154"/>
      <c r="AM258" s="154"/>
      <c r="AN258" s="154"/>
      <c r="AO258" s="154"/>
      <c r="AP258" s="154"/>
      <c r="AQ258" s="154"/>
      <c r="AR258" s="154"/>
      <c r="AS258" s="154"/>
      <c r="AT258" s="154"/>
      <c r="AU258" s="154"/>
      <c r="AV258" s="154"/>
      <c r="AW258" s="154"/>
      <c r="AX258" s="154"/>
      <c r="AY258" s="154"/>
      <c r="AZ258" s="154"/>
      <c r="BA258" s="154"/>
      <c r="BB258" s="154"/>
      <c r="BC258" s="154"/>
      <c r="BD258" s="154"/>
      <c r="BE258" s="154"/>
      <c r="BF258" s="154"/>
      <c r="BG258" s="154"/>
      <c r="BH258" s="154"/>
    </row>
    <row r="259" spans="1:31" ht="12.75">
      <c r="A259" s="156" t="s">
        <v>145</v>
      </c>
      <c r="B259" s="162" t="s">
        <v>96</v>
      </c>
      <c r="C259" s="200" t="s">
        <v>97</v>
      </c>
      <c r="D259" s="167"/>
      <c r="E259" s="173"/>
      <c r="F259" s="177"/>
      <c r="G259" s="177">
        <f>SUMIF(AE260:AE262,"&lt;&gt;NOR",G260:G262)</f>
        <v>0</v>
      </c>
      <c r="H259" s="177"/>
      <c r="I259" s="177">
        <f>SUM(I260:I262)</f>
        <v>0</v>
      </c>
      <c r="J259" s="177"/>
      <c r="K259" s="177">
        <f>SUM(K260:K262)</f>
        <v>0</v>
      </c>
      <c r="L259" s="177"/>
      <c r="M259" s="177">
        <f>SUM(M260:M262)</f>
        <v>0</v>
      </c>
      <c r="N259" s="168"/>
      <c r="O259" s="168">
        <f>SUM(O260:O262)</f>
        <v>0.4716</v>
      </c>
      <c r="P259" s="168"/>
      <c r="Q259" s="168">
        <f>SUM(Q260:Q262)</f>
        <v>0</v>
      </c>
      <c r="R259" s="168"/>
      <c r="S259" s="168"/>
      <c r="T259" s="169"/>
      <c r="U259" s="168">
        <f>SUM(U260:U262)</f>
        <v>200.17</v>
      </c>
      <c r="AE259" t="s">
        <v>146</v>
      </c>
    </row>
    <row r="260" spans="1:60" ht="22.5" outlineLevel="1">
      <c r="A260" s="155">
        <v>124</v>
      </c>
      <c r="B260" s="161" t="s">
        <v>505</v>
      </c>
      <c r="C260" s="198" t="s">
        <v>506</v>
      </c>
      <c r="D260" s="163" t="s">
        <v>182</v>
      </c>
      <c r="E260" s="171">
        <v>104.8</v>
      </c>
      <c r="F260" s="175"/>
      <c r="G260" s="176">
        <f>ROUND(E260*F260,2)</f>
        <v>0</v>
      </c>
      <c r="H260" s="175"/>
      <c r="I260" s="176">
        <f>ROUND(E260*H260,2)</f>
        <v>0</v>
      </c>
      <c r="J260" s="175"/>
      <c r="K260" s="176">
        <f>ROUND(E260*J260,2)</f>
        <v>0</v>
      </c>
      <c r="L260" s="176">
        <v>15</v>
      </c>
      <c r="M260" s="176">
        <f>G260*(1+L260/100)</f>
        <v>0</v>
      </c>
      <c r="N260" s="164">
        <v>0.0045</v>
      </c>
      <c r="O260" s="164">
        <f>ROUND(E260*N260,5)</f>
        <v>0.4716</v>
      </c>
      <c r="P260" s="164">
        <v>0</v>
      </c>
      <c r="Q260" s="164">
        <f>ROUND(E260*P260,5)</f>
        <v>0</v>
      </c>
      <c r="R260" s="164"/>
      <c r="S260" s="164"/>
      <c r="T260" s="165">
        <v>1.91</v>
      </c>
      <c r="U260" s="164">
        <f>ROUND(E260*T260,2)</f>
        <v>200.17</v>
      </c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 t="s">
        <v>150</v>
      </c>
      <c r="AF260" s="154"/>
      <c r="AG260" s="154"/>
      <c r="AH260" s="154"/>
      <c r="AI260" s="154"/>
      <c r="AJ260" s="154"/>
      <c r="AK260" s="154"/>
      <c r="AL260" s="154"/>
      <c r="AM260" s="154"/>
      <c r="AN260" s="154"/>
      <c r="AO260" s="154"/>
      <c r="AP260" s="154"/>
      <c r="AQ260" s="154"/>
      <c r="AR260" s="154"/>
      <c r="AS260" s="154"/>
      <c r="AT260" s="154"/>
      <c r="AU260" s="154"/>
      <c r="AV260" s="154"/>
      <c r="AW260" s="154"/>
      <c r="AX260" s="154"/>
      <c r="AY260" s="154"/>
      <c r="AZ260" s="154"/>
      <c r="BA260" s="154"/>
      <c r="BB260" s="154"/>
      <c r="BC260" s="154"/>
      <c r="BD260" s="154"/>
      <c r="BE260" s="154"/>
      <c r="BF260" s="154"/>
      <c r="BG260" s="154"/>
      <c r="BH260" s="154"/>
    </row>
    <row r="261" spans="1:60" ht="12.75" outlineLevel="1">
      <c r="A261" s="155"/>
      <c r="B261" s="161"/>
      <c r="C261" s="199" t="s">
        <v>507</v>
      </c>
      <c r="D261" s="166"/>
      <c r="E261" s="172">
        <v>104.8</v>
      </c>
      <c r="F261" s="176"/>
      <c r="G261" s="176"/>
      <c r="H261" s="176"/>
      <c r="I261" s="176"/>
      <c r="J261" s="176"/>
      <c r="K261" s="176"/>
      <c r="L261" s="176"/>
      <c r="M261" s="176"/>
      <c r="N261" s="164"/>
      <c r="O261" s="164"/>
      <c r="P261" s="164"/>
      <c r="Q261" s="164"/>
      <c r="R261" s="164"/>
      <c r="S261" s="164"/>
      <c r="T261" s="165"/>
      <c r="U261" s="16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 t="s">
        <v>152</v>
      </c>
      <c r="AF261" s="154">
        <v>0</v>
      </c>
      <c r="AG261" s="154"/>
      <c r="AH261" s="154"/>
      <c r="AI261" s="154"/>
      <c r="AJ261" s="154"/>
      <c r="AK261" s="154"/>
      <c r="AL261" s="154"/>
      <c r="AM261" s="154"/>
      <c r="AN261" s="154"/>
      <c r="AO261" s="154"/>
      <c r="AP261" s="154"/>
      <c r="AQ261" s="154"/>
      <c r="AR261" s="154"/>
      <c r="AS261" s="154"/>
      <c r="AT261" s="154"/>
      <c r="AU261" s="154"/>
      <c r="AV261" s="154"/>
      <c r="AW261" s="154"/>
      <c r="AX261" s="154"/>
      <c r="AY261" s="154"/>
      <c r="AZ261" s="154"/>
      <c r="BA261" s="154"/>
      <c r="BB261" s="154"/>
      <c r="BC261" s="154"/>
      <c r="BD261" s="154"/>
      <c r="BE261" s="154"/>
      <c r="BF261" s="154"/>
      <c r="BG261" s="154"/>
      <c r="BH261" s="154"/>
    </row>
    <row r="262" spans="1:60" ht="12.75" outlineLevel="1">
      <c r="A262" s="155">
        <v>125</v>
      </c>
      <c r="B262" s="161" t="s">
        <v>508</v>
      </c>
      <c r="C262" s="198" t="s">
        <v>509</v>
      </c>
      <c r="D262" s="163" t="s">
        <v>0</v>
      </c>
      <c r="E262" s="171">
        <v>1712.432</v>
      </c>
      <c r="F262" s="175"/>
      <c r="G262" s="176">
        <f>ROUND(E262*F262,2)</f>
        <v>0</v>
      </c>
      <c r="H262" s="175"/>
      <c r="I262" s="176">
        <f>ROUND(E262*H262,2)</f>
        <v>0</v>
      </c>
      <c r="J262" s="175"/>
      <c r="K262" s="176">
        <f>ROUND(E262*J262,2)</f>
        <v>0</v>
      </c>
      <c r="L262" s="176">
        <v>15</v>
      </c>
      <c r="M262" s="176">
        <f>G262*(1+L262/100)</f>
        <v>0</v>
      </c>
      <c r="N262" s="164">
        <v>0</v>
      </c>
      <c r="O262" s="164">
        <f>ROUND(E262*N262,5)</f>
        <v>0</v>
      </c>
      <c r="P262" s="164">
        <v>0</v>
      </c>
      <c r="Q262" s="164">
        <f>ROUND(E262*P262,5)</f>
        <v>0</v>
      </c>
      <c r="R262" s="164"/>
      <c r="S262" s="164"/>
      <c r="T262" s="165">
        <v>0</v>
      </c>
      <c r="U262" s="164">
        <f>ROUND(E262*T262,2)</f>
        <v>0</v>
      </c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 t="s">
        <v>150</v>
      </c>
      <c r="AF262" s="154"/>
      <c r="AG262" s="154"/>
      <c r="AH262" s="154"/>
      <c r="AI262" s="154"/>
      <c r="AJ262" s="154"/>
      <c r="AK262" s="154"/>
      <c r="AL262" s="154"/>
      <c r="AM262" s="154"/>
      <c r="AN262" s="154"/>
      <c r="AO262" s="154"/>
      <c r="AP262" s="154"/>
      <c r="AQ262" s="154"/>
      <c r="AR262" s="154"/>
      <c r="AS262" s="154"/>
      <c r="AT262" s="154"/>
      <c r="AU262" s="154"/>
      <c r="AV262" s="154"/>
      <c r="AW262" s="154"/>
      <c r="AX262" s="154"/>
      <c r="AY262" s="154"/>
      <c r="AZ262" s="154"/>
      <c r="BA262" s="154"/>
      <c r="BB262" s="154"/>
      <c r="BC262" s="154"/>
      <c r="BD262" s="154"/>
      <c r="BE262" s="154"/>
      <c r="BF262" s="154"/>
      <c r="BG262" s="154"/>
      <c r="BH262" s="154"/>
    </row>
    <row r="263" spans="1:31" ht="12.75">
      <c r="A263" s="156" t="s">
        <v>145</v>
      </c>
      <c r="B263" s="162" t="s">
        <v>98</v>
      </c>
      <c r="C263" s="200" t="s">
        <v>99</v>
      </c>
      <c r="D263" s="167"/>
      <c r="E263" s="173"/>
      <c r="F263" s="177"/>
      <c r="G263" s="177">
        <f>SUMIF(AE264:AE266,"&lt;&gt;NOR",G264:G266)</f>
        <v>0</v>
      </c>
      <c r="H263" s="177"/>
      <c r="I263" s="177">
        <f>SUM(I264:I266)</f>
        <v>0</v>
      </c>
      <c r="J263" s="177"/>
      <c r="K263" s="177">
        <f>SUM(K264:K266)</f>
        <v>0</v>
      </c>
      <c r="L263" s="177"/>
      <c r="M263" s="177">
        <f>SUM(M264:M266)</f>
        <v>0</v>
      </c>
      <c r="N263" s="168"/>
      <c r="O263" s="168">
        <f>SUM(O264:O266)</f>
        <v>0.7896</v>
      </c>
      <c r="P263" s="168"/>
      <c r="Q263" s="168">
        <f>SUM(Q264:Q266)</f>
        <v>0</v>
      </c>
      <c r="R263" s="168"/>
      <c r="S263" s="168"/>
      <c r="T263" s="169"/>
      <c r="U263" s="168">
        <f>SUM(U264:U266)</f>
        <v>30.57</v>
      </c>
      <c r="AE263" t="s">
        <v>146</v>
      </c>
    </row>
    <row r="264" spans="1:60" ht="22.5" outlineLevel="1">
      <c r="A264" s="155">
        <v>126</v>
      </c>
      <c r="B264" s="161" t="s">
        <v>510</v>
      </c>
      <c r="C264" s="198" t="s">
        <v>511</v>
      </c>
      <c r="D264" s="163" t="s">
        <v>182</v>
      </c>
      <c r="E264" s="171">
        <v>195.93</v>
      </c>
      <c r="F264" s="175"/>
      <c r="G264" s="176">
        <f>ROUND(E264*F264,2)</f>
        <v>0</v>
      </c>
      <c r="H264" s="175"/>
      <c r="I264" s="176">
        <f>ROUND(E264*H264,2)</f>
        <v>0</v>
      </c>
      <c r="J264" s="175"/>
      <c r="K264" s="176">
        <f>ROUND(E264*J264,2)</f>
        <v>0</v>
      </c>
      <c r="L264" s="176">
        <v>15</v>
      </c>
      <c r="M264" s="176">
        <f>G264*(1+L264/100)</f>
        <v>0</v>
      </c>
      <c r="N264" s="164">
        <v>0.00403</v>
      </c>
      <c r="O264" s="164">
        <f>ROUND(E264*N264,5)</f>
        <v>0.7896</v>
      </c>
      <c r="P264" s="164">
        <v>0</v>
      </c>
      <c r="Q264" s="164">
        <f>ROUND(E264*P264,5)</f>
        <v>0</v>
      </c>
      <c r="R264" s="164"/>
      <c r="S264" s="164"/>
      <c r="T264" s="165">
        <v>0.156</v>
      </c>
      <c r="U264" s="164">
        <f>ROUND(E264*T264,2)</f>
        <v>30.57</v>
      </c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 t="s">
        <v>150</v>
      </c>
      <c r="AF264" s="154"/>
      <c r="AG264" s="154"/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  <c r="AR264" s="154"/>
      <c r="AS264" s="154"/>
      <c r="AT264" s="154"/>
      <c r="AU264" s="154"/>
      <c r="AV264" s="154"/>
      <c r="AW264" s="154"/>
      <c r="AX264" s="154"/>
      <c r="AY264" s="154"/>
      <c r="AZ264" s="154"/>
      <c r="BA264" s="154"/>
      <c r="BB264" s="154"/>
      <c r="BC264" s="154"/>
      <c r="BD264" s="154"/>
      <c r="BE264" s="154"/>
      <c r="BF264" s="154"/>
      <c r="BG264" s="154"/>
      <c r="BH264" s="154"/>
    </row>
    <row r="265" spans="1:60" ht="12.75" outlineLevel="1">
      <c r="A265" s="155"/>
      <c r="B265" s="161"/>
      <c r="C265" s="199" t="s">
        <v>512</v>
      </c>
      <c r="D265" s="166"/>
      <c r="E265" s="172">
        <v>195.93</v>
      </c>
      <c r="F265" s="176"/>
      <c r="G265" s="176"/>
      <c r="H265" s="176"/>
      <c r="I265" s="176"/>
      <c r="J265" s="176"/>
      <c r="K265" s="176"/>
      <c r="L265" s="176"/>
      <c r="M265" s="176"/>
      <c r="N265" s="164"/>
      <c r="O265" s="164"/>
      <c r="P265" s="164"/>
      <c r="Q265" s="164"/>
      <c r="R265" s="164"/>
      <c r="S265" s="164"/>
      <c r="T265" s="165"/>
      <c r="U265" s="16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 t="s">
        <v>152</v>
      </c>
      <c r="AF265" s="154">
        <v>0</v>
      </c>
      <c r="AG265" s="154"/>
      <c r="AH265" s="154"/>
      <c r="AI265" s="154"/>
      <c r="AJ265" s="154"/>
      <c r="AK265" s="154"/>
      <c r="AL265" s="154"/>
      <c r="AM265" s="154"/>
      <c r="AN265" s="154"/>
      <c r="AO265" s="154"/>
      <c r="AP265" s="154"/>
      <c r="AQ265" s="154"/>
      <c r="AR265" s="154"/>
      <c r="AS265" s="154"/>
      <c r="AT265" s="154"/>
      <c r="AU265" s="154"/>
      <c r="AV265" s="154"/>
      <c r="AW265" s="154"/>
      <c r="AX265" s="154"/>
      <c r="AY265" s="154"/>
      <c r="AZ265" s="154"/>
      <c r="BA265" s="154"/>
      <c r="BB265" s="154"/>
      <c r="BC265" s="154"/>
      <c r="BD265" s="154"/>
      <c r="BE265" s="154"/>
      <c r="BF265" s="154"/>
      <c r="BG265" s="154"/>
      <c r="BH265" s="154"/>
    </row>
    <row r="266" spans="1:60" ht="22.5" outlineLevel="1">
      <c r="A266" s="155">
        <v>127</v>
      </c>
      <c r="B266" s="161" t="s">
        <v>513</v>
      </c>
      <c r="C266" s="198" t="s">
        <v>514</v>
      </c>
      <c r="D266" s="163" t="s">
        <v>0</v>
      </c>
      <c r="E266" s="171">
        <v>218.462</v>
      </c>
      <c r="F266" s="175"/>
      <c r="G266" s="176">
        <f>ROUND(E266*F266,2)</f>
        <v>0</v>
      </c>
      <c r="H266" s="175"/>
      <c r="I266" s="176">
        <f>ROUND(E266*H266,2)</f>
        <v>0</v>
      </c>
      <c r="J266" s="175"/>
      <c r="K266" s="176">
        <f>ROUND(E266*J266,2)</f>
        <v>0</v>
      </c>
      <c r="L266" s="176">
        <v>15</v>
      </c>
      <c r="M266" s="176">
        <f>G266*(1+L266/100)</f>
        <v>0</v>
      </c>
      <c r="N266" s="164">
        <v>0</v>
      </c>
      <c r="O266" s="164">
        <f>ROUND(E266*N266,5)</f>
        <v>0</v>
      </c>
      <c r="P266" s="164">
        <v>0</v>
      </c>
      <c r="Q266" s="164">
        <f>ROUND(E266*P266,5)</f>
        <v>0</v>
      </c>
      <c r="R266" s="164"/>
      <c r="S266" s="164"/>
      <c r="T266" s="165">
        <v>0</v>
      </c>
      <c r="U266" s="164">
        <f>ROUND(E266*T266,2)</f>
        <v>0</v>
      </c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 t="s">
        <v>150</v>
      </c>
      <c r="AF266" s="154"/>
      <c r="AG266" s="154"/>
      <c r="AH266" s="154"/>
      <c r="AI266" s="154"/>
      <c r="AJ266" s="154"/>
      <c r="AK266" s="154"/>
      <c r="AL266" s="154"/>
      <c r="AM266" s="154"/>
      <c r="AN266" s="154"/>
      <c r="AO266" s="154"/>
      <c r="AP266" s="154"/>
      <c r="AQ266" s="154"/>
      <c r="AR266" s="154"/>
      <c r="AS266" s="154"/>
      <c r="AT266" s="154"/>
      <c r="AU266" s="154"/>
      <c r="AV266" s="154"/>
      <c r="AW266" s="154"/>
      <c r="AX266" s="154"/>
      <c r="AY266" s="154"/>
      <c r="AZ266" s="154"/>
      <c r="BA266" s="154"/>
      <c r="BB266" s="154"/>
      <c r="BC266" s="154"/>
      <c r="BD266" s="154"/>
      <c r="BE266" s="154"/>
      <c r="BF266" s="154"/>
      <c r="BG266" s="154"/>
      <c r="BH266" s="154"/>
    </row>
    <row r="267" spans="1:31" ht="12.75">
      <c r="A267" s="156" t="s">
        <v>145</v>
      </c>
      <c r="B267" s="162" t="s">
        <v>100</v>
      </c>
      <c r="C267" s="200" t="s">
        <v>101</v>
      </c>
      <c r="D267" s="167"/>
      <c r="E267" s="173"/>
      <c r="F267" s="177"/>
      <c r="G267" s="177">
        <f>SUMIF(AE268:AE272,"&lt;&gt;NOR",G268:G272)</f>
        <v>0</v>
      </c>
      <c r="H267" s="177"/>
      <c r="I267" s="177">
        <f>SUM(I268:I272)</f>
        <v>0</v>
      </c>
      <c r="J267" s="177"/>
      <c r="K267" s="177">
        <f>SUM(K268:K272)</f>
        <v>0</v>
      </c>
      <c r="L267" s="177"/>
      <c r="M267" s="177">
        <f>SUM(M268:M272)</f>
        <v>0</v>
      </c>
      <c r="N267" s="168"/>
      <c r="O267" s="168">
        <f>SUM(O268:O272)</f>
        <v>6.3221799999999995</v>
      </c>
      <c r="P267" s="168"/>
      <c r="Q267" s="168">
        <f>SUM(Q268:Q272)</f>
        <v>0</v>
      </c>
      <c r="R267" s="168"/>
      <c r="S267" s="168"/>
      <c r="T267" s="169"/>
      <c r="U267" s="168">
        <f>SUM(U268:U272)</f>
        <v>472.35</v>
      </c>
      <c r="AE267" t="s">
        <v>146</v>
      </c>
    </row>
    <row r="268" spans="1:60" ht="22.5" outlineLevel="1">
      <c r="A268" s="155">
        <v>128</v>
      </c>
      <c r="B268" s="161" t="s">
        <v>515</v>
      </c>
      <c r="C268" s="198" t="s">
        <v>516</v>
      </c>
      <c r="D268" s="163" t="s">
        <v>257</v>
      </c>
      <c r="E268" s="171">
        <v>173.4</v>
      </c>
      <c r="F268" s="175"/>
      <c r="G268" s="176">
        <f>ROUND(E268*F268,2)</f>
        <v>0</v>
      </c>
      <c r="H268" s="175"/>
      <c r="I268" s="176">
        <f>ROUND(E268*H268,2)</f>
        <v>0</v>
      </c>
      <c r="J268" s="175"/>
      <c r="K268" s="176">
        <f>ROUND(E268*J268,2)</f>
        <v>0</v>
      </c>
      <c r="L268" s="176">
        <v>15</v>
      </c>
      <c r="M268" s="176">
        <f>G268*(1+L268/100)</f>
        <v>0</v>
      </c>
      <c r="N268" s="164">
        <v>0.03522</v>
      </c>
      <c r="O268" s="164">
        <f>ROUND(E268*N268,5)</f>
        <v>6.10715</v>
      </c>
      <c r="P268" s="164">
        <v>0</v>
      </c>
      <c r="Q268" s="164">
        <f>ROUND(E268*P268,5)</f>
        <v>0</v>
      </c>
      <c r="R268" s="164"/>
      <c r="S268" s="164"/>
      <c r="T268" s="165">
        <v>2.68271</v>
      </c>
      <c r="U268" s="164">
        <f>ROUND(E268*T268,2)</f>
        <v>465.18</v>
      </c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 t="s">
        <v>172</v>
      </c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  <c r="AR268" s="154"/>
      <c r="AS268" s="154"/>
      <c r="AT268" s="154"/>
      <c r="AU268" s="154"/>
      <c r="AV268" s="154"/>
      <c r="AW268" s="154"/>
      <c r="AX268" s="154"/>
      <c r="AY268" s="154"/>
      <c r="AZ268" s="154"/>
      <c r="BA268" s="154"/>
      <c r="BB268" s="154"/>
      <c r="BC268" s="154"/>
      <c r="BD268" s="154"/>
      <c r="BE268" s="154"/>
      <c r="BF268" s="154"/>
      <c r="BG268" s="154"/>
      <c r="BH268" s="154"/>
    </row>
    <row r="269" spans="1:60" ht="12.75" outlineLevel="1">
      <c r="A269" s="155"/>
      <c r="B269" s="161"/>
      <c r="C269" s="199" t="s">
        <v>517</v>
      </c>
      <c r="D269" s="166"/>
      <c r="E269" s="172">
        <v>173.4</v>
      </c>
      <c r="F269" s="176"/>
      <c r="G269" s="176"/>
      <c r="H269" s="176"/>
      <c r="I269" s="176"/>
      <c r="J269" s="176"/>
      <c r="K269" s="176"/>
      <c r="L269" s="176"/>
      <c r="M269" s="176"/>
      <c r="N269" s="164"/>
      <c r="O269" s="164"/>
      <c r="P269" s="164"/>
      <c r="Q269" s="164"/>
      <c r="R269" s="164"/>
      <c r="S269" s="164"/>
      <c r="T269" s="165"/>
      <c r="U269" s="16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 t="s">
        <v>152</v>
      </c>
      <c r="AF269" s="154">
        <v>0</v>
      </c>
      <c r="AG269" s="154"/>
      <c r="AH269" s="154"/>
      <c r="AI269" s="154"/>
      <c r="AJ269" s="154"/>
      <c r="AK269" s="154"/>
      <c r="AL269" s="154"/>
      <c r="AM269" s="154"/>
      <c r="AN269" s="154"/>
      <c r="AO269" s="154"/>
      <c r="AP269" s="154"/>
      <c r="AQ269" s="154"/>
      <c r="AR269" s="154"/>
      <c r="AS269" s="154"/>
      <c r="AT269" s="154"/>
      <c r="AU269" s="154"/>
      <c r="AV269" s="154"/>
      <c r="AW269" s="154"/>
      <c r="AX269" s="154"/>
      <c r="AY269" s="154"/>
      <c r="AZ269" s="154"/>
      <c r="BA269" s="154"/>
      <c r="BB269" s="154"/>
      <c r="BC269" s="154"/>
      <c r="BD269" s="154"/>
      <c r="BE269" s="154"/>
      <c r="BF269" s="154"/>
      <c r="BG269" s="154"/>
      <c r="BH269" s="154"/>
    </row>
    <row r="270" spans="1:60" ht="22.5" outlineLevel="1">
      <c r="A270" s="155">
        <v>129</v>
      </c>
      <c r="B270" s="161" t="s">
        <v>518</v>
      </c>
      <c r="C270" s="198" t="s">
        <v>519</v>
      </c>
      <c r="D270" s="163" t="s">
        <v>182</v>
      </c>
      <c r="E270" s="171">
        <v>22.9</v>
      </c>
      <c r="F270" s="175"/>
      <c r="G270" s="176">
        <f>ROUND(E270*F270,2)</f>
        <v>0</v>
      </c>
      <c r="H270" s="175"/>
      <c r="I270" s="176">
        <f>ROUND(E270*H270,2)</f>
        <v>0</v>
      </c>
      <c r="J270" s="175"/>
      <c r="K270" s="176">
        <f>ROUND(E270*J270,2)</f>
        <v>0</v>
      </c>
      <c r="L270" s="176">
        <v>15</v>
      </c>
      <c r="M270" s="176">
        <f>G270*(1+L270/100)</f>
        <v>0</v>
      </c>
      <c r="N270" s="164">
        <v>0.00939</v>
      </c>
      <c r="O270" s="164">
        <f>ROUND(E270*N270,5)</f>
        <v>0.21503</v>
      </c>
      <c r="P270" s="164">
        <v>0</v>
      </c>
      <c r="Q270" s="164">
        <f>ROUND(E270*P270,5)</f>
        <v>0</v>
      </c>
      <c r="R270" s="164"/>
      <c r="S270" s="164"/>
      <c r="T270" s="165">
        <v>0.313</v>
      </c>
      <c r="U270" s="164">
        <f>ROUND(E270*T270,2)</f>
        <v>7.17</v>
      </c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 t="s">
        <v>150</v>
      </c>
      <c r="AF270" s="154"/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4"/>
      <c r="AR270" s="154"/>
      <c r="AS270" s="154"/>
      <c r="AT270" s="154"/>
      <c r="AU270" s="154"/>
      <c r="AV270" s="154"/>
      <c r="AW270" s="154"/>
      <c r="AX270" s="154"/>
      <c r="AY270" s="154"/>
      <c r="AZ270" s="154"/>
      <c r="BA270" s="154"/>
      <c r="BB270" s="154"/>
      <c r="BC270" s="154"/>
      <c r="BD270" s="154"/>
      <c r="BE270" s="154"/>
      <c r="BF270" s="154"/>
      <c r="BG270" s="154"/>
      <c r="BH270" s="154"/>
    </row>
    <row r="271" spans="1:60" ht="12.75" outlineLevel="1">
      <c r="A271" s="155"/>
      <c r="B271" s="161"/>
      <c r="C271" s="199" t="s">
        <v>520</v>
      </c>
      <c r="D271" s="166"/>
      <c r="E271" s="172">
        <v>22.9</v>
      </c>
      <c r="F271" s="176"/>
      <c r="G271" s="176"/>
      <c r="H271" s="176"/>
      <c r="I271" s="176"/>
      <c r="J271" s="176"/>
      <c r="K271" s="176"/>
      <c r="L271" s="176"/>
      <c r="M271" s="176"/>
      <c r="N271" s="164"/>
      <c r="O271" s="164"/>
      <c r="P271" s="164"/>
      <c r="Q271" s="164"/>
      <c r="R271" s="164"/>
      <c r="S271" s="164"/>
      <c r="T271" s="165"/>
      <c r="U271" s="16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 t="s">
        <v>152</v>
      </c>
      <c r="AF271" s="154">
        <v>0</v>
      </c>
      <c r="AG271" s="154"/>
      <c r="AH271" s="154"/>
      <c r="AI271" s="154"/>
      <c r="AJ271" s="154"/>
      <c r="AK271" s="154"/>
      <c r="AL271" s="154"/>
      <c r="AM271" s="154"/>
      <c r="AN271" s="154"/>
      <c r="AO271" s="154"/>
      <c r="AP271" s="154"/>
      <c r="AQ271" s="154"/>
      <c r="AR271" s="154"/>
      <c r="AS271" s="154"/>
      <c r="AT271" s="154"/>
      <c r="AU271" s="154"/>
      <c r="AV271" s="154"/>
      <c r="AW271" s="154"/>
      <c r="AX271" s="154"/>
      <c r="AY271" s="154"/>
      <c r="AZ271" s="154"/>
      <c r="BA271" s="154"/>
      <c r="BB271" s="154"/>
      <c r="BC271" s="154"/>
      <c r="BD271" s="154"/>
      <c r="BE271" s="154"/>
      <c r="BF271" s="154"/>
      <c r="BG271" s="154"/>
      <c r="BH271" s="154"/>
    </row>
    <row r="272" spans="1:60" ht="12.75" outlineLevel="1">
      <c r="A272" s="155">
        <v>130</v>
      </c>
      <c r="B272" s="161" t="s">
        <v>521</v>
      </c>
      <c r="C272" s="198" t="s">
        <v>522</v>
      </c>
      <c r="D272" s="163" t="s">
        <v>0</v>
      </c>
      <c r="E272" s="171">
        <v>3014.732</v>
      </c>
      <c r="F272" s="175"/>
      <c r="G272" s="176">
        <f>ROUND(E272*F272,2)</f>
        <v>0</v>
      </c>
      <c r="H272" s="175"/>
      <c r="I272" s="176">
        <f>ROUND(E272*H272,2)</f>
        <v>0</v>
      </c>
      <c r="J272" s="175"/>
      <c r="K272" s="176">
        <f>ROUND(E272*J272,2)</f>
        <v>0</v>
      </c>
      <c r="L272" s="176">
        <v>15</v>
      </c>
      <c r="M272" s="176">
        <f>G272*(1+L272/100)</f>
        <v>0</v>
      </c>
      <c r="N272" s="164">
        <v>0</v>
      </c>
      <c r="O272" s="164">
        <f>ROUND(E272*N272,5)</f>
        <v>0</v>
      </c>
      <c r="P272" s="164">
        <v>0</v>
      </c>
      <c r="Q272" s="164">
        <f>ROUND(E272*P272,5)</f>
        <v>0</v>
      </c>
      <c r="R272" s="164"/>
      <c r="S272" s="164"/>
      <c r="T272" s="165">
        <v>0</v>
      </c>
      <c r="U272" s="164">
        <f>ROUND(E272*T272,2)</f>
        <v>0</v>
      </c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 t="s">
        <v>150</v>
      </c>
      <c r="AF272" s="154"/>
      <c r="AG272" s="154"/>
      <c r="AH272" s="154"/>
      <c r="AI272" s="154"/>
      <c r="AJ272" s="154"/>
      <c r="AK272" s="154"/>
      <c r="AL272" s="154"/>
      <c r="AM272" s="154"/>
      <c r="AN272" s="154"/>
      <c r="AO272" s="154"/>
      <c r="AP272" s="154"/>
      <c r="AQ272" s="154"/>
      <c r="AR272" s="154"/>
      <c r="AS272" s="154"/>
      <c r="AT272" s="154"/>
      <c r="AU272" s="154"/>
      <c r="AV272" s="154"/>
      <c r="AW272" s="154"/>
      <c r="AX272" s="154"/>
      <c r="AY272" s="154"/>
      <c r="AZ272" s="154"/>
      <c r="BA272" s="154"/>
      <c r="BB272" s="154"/>
      <c r="BC272" s="154"/>
      <c r="BD272" s="154"/>
      <c r="BE272" s="154"/>
      <c r="BF272" s="154"/>
      <c r="BG272" s="154"/>
      <c r="BH272" s="154"/>
    </row>
    <row r="273" spans="1:31" ht="12.75">
      <c r="A273" s="156" t="s">
        <v>145</v>
      </c>
      <c r="B273" s="162" t="s">
        <v>102</v>
      </c>
      <c r="C273" s="200" t="s">
        <v>103</v>
      </c>
      <c r="D273" s="167"/>
      <c r="E273" s="173"/>
      <c r="F273" s="177"/>
      <c r="G273" s="177">
        <f>SUMIF(AE274:AE281,"&lt;&gt;NOR",G274:G281)</f>
        <v>0</v>
      </c>
      <c r="H273" s="177"/>
      <c r="I273" s="177">
        <f>SUM(I274:I281)</f>
        <v>0</v>
      </c>
      <c r="J273" s="177"/>
      <c r="K273" s="177">
        <f>SUM(K274:K281)</f>
        <v>0</v>
      </c>
      <c r="L273" s="177"/>
      <c r="M273" s="177">
        <f>SUM(M274:M281)</f>
        <v>0</v>
      </c>
      <c r="N273" s="168"/>
      <c r="O273" s="168">
        <f>SUM(O274:O281)</f>
        <v>0.23964999999999997</v>
      </c>
      <c r="P273" s="168"/>
      <c r="Q273" s="168">
        <f>SUM(Q274:Q281)</f>
        <v>0</v>
      </c>
      <c r="R273" s="168"/>
      <c r="S273" s="168"/>
      <c r="T273" s="169"/>
      <c r="U273" s="168">
        <f>SUM(U274:U281)</f>
        <v>33.97</v>
      </c>
      <c r="AE273" t="s">
        <v>146</v>
      </c>
    </row>
    <row r="274" spans="1:60" ht="12.75" outlineLevel="1">
      <c r="A274" s="155">
        <v>131</v>
      </c>
      <c r="B274" s="161" t="s">
        <v>523</v>
      </c>
      <c r="C274" s="198" t="s">
        <v>524</v>
      </c>
      <c r="D274" s="163" t="s">
        <v>257</v>
      </c>
      <c r="E274" s="171">
        <v>52.3</v>
      </c>
      <c r="F274" s="175"/>
      <c r="G274" s="176">
        <f>ROUND(E274*F274,2)</f>
        <v>0</v>
      </c>
      <c r="H274" s="175"/>
      <c r="I274" s="176">
        <f>ROUND(E274*H274,2)</f>
        <v>0</v>
      </c>
      <c r="J274" s="175"/>
      <c r="K274" s="176">
        <f>ROUND(E274*J274,2)</f>
        <v>0</v>
      </c>
      <c r="L274" s="176">
        <v>15</v>
      </c>
      <c r="M274" s="176">
        <f>G274*(1+L274/100)</f>
        <v>0</v>
      </c>
      <c r="N274" s="164">
        <v>0.00119</v>
      </c>
      <c r="O274" s="164">
        <f>ROUND(E274*N274,5)</f>
        <v>0.06224</v>
      </c>
      <c r="P274" s="164">
        <v>0</v>
      </c>
      <c r="Q274" s="164">
        <f>ROUND(E274*P274,5)</f>
        <v>0</v>
      </c>
      <c r="R274" s="164"/>
      <c r="S274" s="164"/>
      <c r="T274" s="165">
        <v>0.28</v>
      </c>
      <c r="U274" s="164">
        <f>ROUND(E274*T274,2)</f>
        <v>14.64</v>
      </c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 t="s">
        <v>150</v>
      </c>
      <c r="AF274" s="154"/>
      <c r="AG274" s="154"/>
      <c r="AH274" s="154"/>
      <c r="AI274" s="154"/>
      <c r="AJ274" s="154"/>
      <c r="AK274" s="154"/>
      <c r="AL274" s="154"/>
      <c r="AM274" s="154"/>
      <c r="AN274" s="154"/>
      <c r="AO274" s="154"/>
      <c r="AP274" s="154"/>
      <c r="AQ274" s="154"/>
      <c r="AR274" s="154"/>
      <c r="AS274" s="154"/>
      <c r="AT274" s="154"/>
      <c r="AU274" s="154"/>
      <c r="AV274" s="154"/>
      <c r="AW274" s="154"/>
      <c r="AX274" s="154"/>
      <c r="AY274" s="154"/>
      <c r="AZ274" s="154"/>
      <c r="BA274" s="154"/>
      <c r="BB274" s="154"/>
      <c r="BC274" s="154"/>
      <c r="BD274" s="154"/>
      <c r="BE274" s="154"/>
      <c r="BF274" s="154"/>
      <c r="BG274" s="154"/>
      <c r="BH274" s="154"/>
    </row>
    <row r="275" spans="1:60" ht="12.75" outlineLevel="1">
      <c r="A275" s="155"/>
      <c r="B275" s="161"/>
      <c r="C275" s="199" t="s">
        <v>525</v>
      </c>
      <c r="D275" s="166"/>
      <c r="E275" s="172">
        <v>52.3</v>
      </c>
      <c r="F275" s="176"/>
      <c r="G275" s="176"/>
      <c r="H275" s="176"/>
      <c r="I275" s="176"/>
      <c r="J275" s="176"/>
      <c r="K275" s="176"/>
      <c r="L275" s="176"/>
      <c r="M275" s="176"/>
      <c r="N275" s="164"/>
      <c r="O275" s="164"/>
      <c r="P275" s="164"/>
      <c r="Q275" s="164"/>
      <c r="R275" s="164"/>
      <c r="S275" s="164"/>
      <c r="T275" s="165"/>
      <c r="U275" s="16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 t="s">
        <v>152</v>
      </c>
      <c r="AF275" s="154">
        <v>0</v>
      </c>
      <c r="AG275" s="154"/>
      <c r="AH275" s="154"/>
      <c r="AI275" s="154"/>
      <c r="AJ275" s="154"/>
      <c r="AK275" s="154"/>
      <c r="AL275" s="154"/>
      <c r="AM275" s="154"/>
      <c r="AN275" s="154"/>
      <c r="AO275" s="154"/>
      <c r="AP275" s="154"/>
      <c r="AQ275" s="154"/>
      <c r="AR275" s="154"/>
      <c r="AS275" s="154"/>
      <c r="AT275" s="154"/>
      <c r="AU275" s="154"/>
      <c r="AV275" s="154"/>
      <c r="AW275" s="154"/>
      <c r="AX275" s="154"/>
      <c r="AY275" s="154"/>
      <c r="AZ275" s="154"/>
      <c r="BA275" s="154"/>
      <c r="BB275" s="154"/>
      <c r="BC275" s="154"/>
      <c r="BD275" s="154"/>
      <c r="BE275" s="154"/>
      <c r="BF275" s="154"/>
      <c r="BG275" s="154"/>
      <c r="BH275" s="154"/>
    </row>
    <row r="276" spans="1:60" ht="12.75" outlineLevel="1">
      <c r="A276" s="155">
        <v>132</v>
      </c>
      <c r="B276" s="161" t="s">
        <v>526</v>
      </c>
      <c r="C276" s="198" t="s">
        <v>527</v>
      </c>
      <c r="D276" s="163" t="s">
        <v>257</v>
      </c>
      <c r="E276" s="171">
        <v>52.3</v>
      </c>
      <c r="F276" s="175"/>
      <c r="G276" s="176">
        <f>ROUND(E276*F276,2)</f>
        <v>0</v>
      </c>
      <c r="H276" s="175"/>
      <c r="I276" s="176">
        <f>ROUND(E276*H276,2)</f>
        <v>0</v>
      </c>
      <c r="J276" s="175"/>
      <c r="K276" s="176">
        <f>ROUND(E276*J276,2)</f>
        <v>0</v>
      </c>
      <c r="L276" s="176">
        <v>15</v>
      </c>
      <c r="M276" s="176">
        <f>G276*(1+L276/100)</f>
        <v>0</v>
      </c>
      <c r="N276" s="164">
        <v>0.0024</v>
      </c>
      <c r="O276" s="164">
        <f>ROUND(E276*N276,5)</f>
        <v>0.12552</v>
      </c>
      <c r="P276" s="164">
        <v>0</v>
      </c>
      <c r="Q276" s="164">
        <f>ROUND(E276*P276,5)</f>
        <v>0</v>
      </c>
      <c r="R276" s="164"/>
      <c r="S276" s="164"/>
      <c r="T276" s="165">
        <v>0.26</v>
      </c>
      <c r="U276" s="164">
        <f>ROUND(E276*T276,2)</f>
        <v>13.6</v>
      </c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 t="s">
        <v>150</v>
      </c>
      <c r="AF276" s="154"/>
      <c r="AG276" s="154"/>
      <c r="AH276" s="154"/>
      <c r="AI276" s="154"/>
      <c r="AJ276" s="154"/>
      <c r="AK276" s="154"/>
      <c r="AL276" s="154"/>
      <c r="AM276" s="154"/>
      <c r="AN276" s="154"/>
      <c r="AO276" s="154"/>
      <c r="AP276" s="154"/>
      <c r="AQ276" s="154"/>
      <c r="AR276" s="154"/>
      <c r="AS276" s="154"/>
      <c r="AT276" s="154"/>
      <c r="AU276" s="154"/>
      <c r="AV276" s="154"/>
      <c r="AW276" s="154"/>
      <c r="AX276" s="154"/>
      <c r="AY276" s="154"/>
      <c r="AZ276" s="154"/>
      <c r="BA276" s="154"/>
      <c r="BB276" s="154"/>
      <c r="BC276" s="154"/>
      <c r="BD276" s="154"/>
      <c r="BE276" s="154"/>
      <c r="BF276" s="154"/>
      <c r="BG276" s="154"/>
      <c r="BH276" s="154"/>
    </row>
    <row r="277" spans="1:60" ht="22.5" outlineLevel="1">
      <c r="A277" s="155">
        <v>133</v>
      </c>
      <c r="B277" s="161" t="s">
        <v>528</v>
      </c>
      <c r="C277" s="198" t="s">
        <v>529</v>
      </c>
      <c r="D277" s="163" t="s">
        <v>257</v>
      </c>
      <c r="E277" s="171">
        <v>8.9</v>
      </c>
      <c r="F277" s="175"/>
      <c r="G277" s="176">
        <f>ROUND(E277*F277,2)</f>
        <v>0</v>
      </c>
      <c r="H277" s="175"/>
      <c r="I277" s="176">
        <f>ROUND(E277*H277,2)</f>
        <v>0</v>
      </c>
      <c r="J277" s="175"/>
      <c r="K277" s="176">
        <f>ROUND(E277*J277,2)</f>
        <v>0</v>
      </c>
      <c r="L277" s="176">
        <v>15</v>
      </c>
      <c r="M277" s="176">
        <f>G277*(1+L277/100)</f>
        <v>0</v>
      </c>
      <c r="N277" s="164">
        <v>0.00209</v>
      </c>
      <c r="O277" s="164">
        <f>ROUND(E277*N277,5)</f>
        <v>0.0186</v>
      </c>
      <c r="P277" s="164">
        <v>0</v>
      </c>
      <c r="Q277" s="164">
        <f>ROUND(E277*P277,5)</f>
        <v>0</v>
      </c>
      <c r="R277" s="164"/>
      <c r="S277" s="164"/>
      <c r="T277" s="165">
        <v>0.38525</v>
      </c>
      <c r="U277" s="164">
        <f>ROUND(E277*T277,2)</f>
        <v>3.43</v>
      </c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 t="s">
        <v>150</v>
      </c>
      <c r="AF277" s="154"/>
      <c r="AG277" s="154"/>
      <c r="AH277" s="154"/>
      <c r="AI277" s="154"/>
      <c r="AJ277" s="154"/>
      <c r="AK277" s="154"/>
      <c r="AL277" s="154"/>
      <c r="AM277" s="154"/>
      <c r="AN277" s="154"/>
      <c r="AO277" s="154"/>
      <c r="AP277" s="154"/>
      <c r="AQ277" s="154"/>
      <c r="AR277" s="154"/>
      <c r="AS277" s="154"/>
      <c r="AT277" s="154"/>
      <c r="AU277" s="154"/>
      <c r="AV277" s="154"/>
      <c r="AW277" s="154"/>
      <c r="AX277" s="154"/>
      <c r="AY277" s="154"/>
      <c r="AZ277" s="154"/>
      <c r="BA277" s="154"/>
      <c r="BB277" s="154"/>
      <c r="BC277" s="154"/>
      <c r="BD277" s="154"/>
      <c r="BE277" s="154"/>
      <c r="BF277" s="154"/>
      <c r="BG277" s="154"/>
      <c r="BH277" s="154"/>
    </row>
    <row r="278" spans="1:60" ht="12.75" outlineLevel="1">
      <c r="A278" s="155"/>
      <c r="B278" s="161"/>
      <c r="C278" s="199" t="s">
        <v>530</v>
      </c>
      <c r="D278" s="166"/>
      <c r="E278" s="172">
        <v>8.9</v>
      </c>
      <c r="F278" s="176"/>
      <c r="G278" s="176"/>
      <c r="H278" s="176"/>
      <c r="I278" s="176"/>
      <c r="J278" s="176"/>
      <c r="K278" s="176"/>
      <c r="L278" s="176"/>
      <c r="M278" s="176"/>
      <c r="N278" s="164"/>
      <c r="O278" s="164"/>
      <c r="P278" s="164"/>
      <c r="Q278" s="164"/>
      <c r="R278" s="164"/>
      <c r="S278" s="164"/>
      <c r="T278" s="165"/>
      <c r="U278" s="16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 t="s">
        <v>152</v>
      </c>
      <c r="AF278" s="154">
        <v>0</v>
      </c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  <c r="AR278" s="154"/>
      <c r="AS278" s="154"/>
      <c r="AT278" s="154"/>
      <c r="AU278" s="154"/>
      <c r="AV278" s="154"/>
      <c r="AW278" s="154"/>
      <c r="AX278" s="154"/>
      <c r="AY278" s="154"/>
      <c r="AZ278" s="154"/>
      <c r="BA278" s="154"/>
      <c r="BB278" s="154"/>
      <c r="BC278" s="154"/>
      <c r="BD278" s="154"/>
      <c r="BE278" s="154"/>
      <c r="BF278" s="154"/>
      <c r="BG278" s="154"/>
      <c r="BH278" s="154"/>
    </row>
    <row r="279" spans="1:60" ht="12.75" outlineLevel="1">
      <c r="A279" s="155">
        <v>134</v>
      </c>
      <c r="B279" s="161" t="s">
        <v>531</v>
      </c>
      <c r="C279" s="198" t="s">
        <v>532</v>
      </c>
      <c r="D279" s="163" t="s">
        <v>257</v>
      </c>
      <c r="E279" s="171">
        <v>10.5</v>
      </c>
      <c r="F279" s="175"/>
      <c r="G279" s="176">
        <f>ROUND(E279*F279,2)</f>
        <v>0</v>
      </c>
      <c r="H279" s="175"/>
      <c r="I279" s="176">
        <f>ROUND(E279*H279,2)</f>
        <v>0</v>
      </c>
      <c r="J279" s="175"/>
      <c r="K279" s="176">
        <f>ROUND(E279*J279,2)</f>
        <v>0</v>
      </c>
      <c r="L279" s="176">
        <v>15</v>
      </c>
      <c r="M279" s="176">
        <f>G279*(1+L279/100)</f>
        <v>0</v>
      </c>
      <c r="N279" s="164">
        <v>0.00317</v>
      </c>
      <c r="O279" s="164">
        <f>ROUND(E279*N279,5)</f>
        <v>0.03329</v>
      </c>
      <c r="P279" s="164">
        <v>0</v>
      </c>
      <c r="Q279" s="164">
        <f>ROUND(E279*P279,5)</f>
        <v>0</v>
      </c>
      <c r="R279" s="164"/>
      <c r="S279" s="164"/>
      <c r="T279" s="165">
        <v>0.219</v>
      </c>
      <c r="U279" s="164">
        <f>ROUND(E279*T279,2)</f>
        <v>2.3</v>
      </c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 t="s">
        <v>150</v>
      </c>
      <c r="AF279" s="154"/>
      <c r="AG279" s="154"/>
      <c r="AH279" s="154"/>
      <c r="AI279" s="154"/>
      <c r="AJ279" s="154"/>
      <c r="AK279" s="154"/>
      <c r="AL279" s="154"/>
      <c r="AM279" s="154"/>
      <c r="AN279" s="154"/>
      <c r="AO279" s="154"/>
      <c r="AP279" s="154"/>
      <c r="AQ279" s="154"/>
      <c r="AR279" s="154"/>
      <c r="AS279" s="154"/>
      <c r="AT279" s="154"/>
      <c r="AU279" s="154"/>
      <c r="AV279" s="154"/>
      <c r="AW279" s="154"/>
      <c r="AX279" s="154"/>
      <c r="AY279" s="154"/>
      <c r="AZ279" s="154"/>
      <c r="BA279" s="154"/>
      <c r="BB279" s="154"/>
      <c r="BC279" s="154"/>
      <c r="BD279" s="154"/>
      <c r="BE279" s="154"/>
      <c r="BF279" s="154"/>
      <c r="BG279" s="154"/>
      <c r="BH279" s="154"/>
    </row>
    <row r="280" spans="1:60" ht="12.75" outlineLevel="1">
      <c r="A280" s="155"/>
      <c r="B280" s="161"/>
      <c r="C280" s="199" t="s">
        <v>533</v>
      </c>
      <c r="D280" s="166"/>
      <c r="E280" s="172">
        <v>10.5</v>
      </c>
      <c r="F280" s="176"/>
      <c r="G280" s="176"/>
      <c r="H280" s="176"/>
      <c r="I280" s="176"/>
      <c r="J280" s="176"/>
      <c r="K280" s="176"/>
      <c r="L280" s="176"/>
      <c r="M280" s="176"/>
      <c r="N280" s="164"/>
      <c r="O280" s="164"/>
      <c r="P280" s="164"/>
      <c r="Q280" s="164"/>
      <c r="R280" s="164"/>
      <c r="S280" s="164"/>
      <c r="T280" s="165"/>
      <c r="U280" s="16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 t="s">
        <v>152</v>
      </c>
      <c r="AF280" s="154">
        <v>0</v>
      </c>
      <c r="AG280" s="154"/>
      <c r="AH280" s="154"/>
      <c r="AI280" s="154"/>
      <c r="AJ280" s="154"/>
      <c r="AK280" s="154"/>
      <c r="AL280" s="154"/>
      <c r="AM280" s="154"/>
      <c r="AN280" s="154"/>
      <c r="AO280" s="154"/>
      <c r="AP280" s="154"/>
      <c r="AQ280" s="154"/>
      <c r="AR280" s="154"/>
      <c r="AS280" s="154"/>
      <c r="AT280" s="154"/>
      <c r="AU280" s="154"/>
      <c r="AV280" s="154"/>
      <c r="AW280" s="154"/>
      <c r="AX280" s="154"/>
      <c r="AY280" s="154"/>
      <c r="AZ280" s="154"/>
      <c r="BA280" s="154"/>
      <c r="BB280" s="154"/>
      <c r="BC280" s="154"/>
      <c r="BD280" s="154"/>
      <c r="BE280" s="154"/>
      <c r="BF280" s="154"/>
      <c r="BG280" s="154"/>
      <c r="BH280" s="154"/>
    </row>
    <row r="281" spans="1:60" ht="12.75" outlineLevel="1">
      <c r="A281" s="155">
        <v>135</v>
      </c>
      <c r="B281" s="161" t="s">
        <v>534</v>
      </c>
      <c r="C281" s="198" t="s">
        <v>535</v>
      </c>
      <c r="D281" s="163" t="s">
        <v>0</v>
      </c>
      <c r="E281" s="171">
        <v>318.521</v>
      </c>
      <c r="F281" s="175"/>
      <c r="G281" s="176">
        <f>ROUND(E281*F281,2)</f>
        <v>0</v>
      </c>
      <c r="H281" s="175"/>
      <c r="I281" s="176">
        <f>ROUND(E281*H281,2)</f>
        <v>0</v>
      </c>
      <c r="J281" s="175"/>
      <c r="K281" s="176">
        <f>ROUND(E281*J281,2)</f>
        <v>0</v>
      </c>
      <c r="L281" s="176">
        <v>15</v>
      </c>
      <c r="M281" s="176">
        <f>G281*(1+L281/100)</f>
        <v>0</v>
      </c>
      <c r="N281" s="164">
        <v>0</v>
      </c>
      <c r="O281" s="164">
        <f>ROUND(E281*N281,5)</f>
        <v>0</v>
      </c>
      <c r="P281" s="164">
        <v>0</v>
      </c>
      <c r="Q281" s="164">
        <f>ROUND(E281*P281,5)</f>
        <v>0</v>
      </c>
      <c r="R281" s="164"/>
      <c r="S281" s="164"/>
      <c r="T281" s="165">
        <v>0</v>
      </c>
      <c r="U281" s="164">
        <f>ROUND(E281*T281,2)</f>
        <v>0</v>
      </c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 t="s">
        <v>150</v>
      </c>
      <c r="AF281" s="154"/>
      <c r="AG281" s="154"/>
      <c r="AH281" s="154"/>
      <c r="AI281" s="154"/>
      <c r="AJ281" s="154"/>
      <c r="AK281" s="154"/>
      <c r="AL281" s="154"/>
      <c r="AM281" s="154"/>
      <c r="AN281" s="154"/>
      <c r="AO281" s="154"/>
      <c r="AP281" s="154"/>
      <c r="AQ281" s="154"/>
      <c r="AR281" s="154"/>
      <c r="AS281" s="154"/>
      <c r="AT281" s="154"/>
      <c r="AU281" s="154"/>
      <c r="AV281" s="154"/>
      <c r="AW281" s="154"/>
      <c r="AX281" s="154"/>
      <c r="AY281" s="154"/>
      <c r="AZ281" s="154"/>
      <c r="BA281" s="154"/>
      <c r="BB281" s="154"/>
      <c r="BC281" s="154"/>
      <c r="BD281" s="154"/>
      <c r="BE281" s="154"/>
      <c r="BF281" s="154"/>
      <c r="BG281" s="154"/>
      <c r="BH281" s="154"/>
    </row>
    <row r="282" spans="1:31" ht="12.75">
      <c r="A282" s="156" t="s">
        <v>145</v>
      </c>
      <c r="B282" s="162" t="s">
        <v>104</v>
      </c>
      <c r="C282" s="200" t="s">
        <v>105</v>
      </c>
      <c r="D282" s="167"/>
      <c r="E282" s="173"/>
      <c r="F282" s="177"/>
      <c r="G282" s="177">
        <f>SUMIF(AE283:AE288,"&lt;&gt;NOR",G283:G288)</f>
        <v>0</v>
      </c>
      <c r="H282" s="177"/>
      <c r="I282" s="177">
        <f>SUM(I283:I288)</f>
        <v>0</v>
      </c>
      <c r="J282" s="177"/>
      <c r="K282" s="177">
        <f>SUM(K283:K288)</f>
        <v>0</v>
      </c>
      <c r="L282" s="177"/>
      <c r="M282" s="177">
        <f>SUM(M283:M288)</f>
        <v>0</v>
      </c>
      <c r="N282" s="168"/>
      <c r="O282" s="168">
        <f>SUM(O283:O288)</f>
        <v>10.10764</v>
      </c>
      <c r="P282" s="168"/>
      <c r="Q282" s="168">
        <f>SUM(Q283:Q288)</f>
        <v>0</v>
      </c>
      <c r="R282" s="168"/>
      <c r="S282" s="168"/>
      <c r="T282" s="169"/>
      <c r="U282" s="168">
        <f>SUM(U283:U288)</f>
        <v>261.54</v>
      </c>
      <c r="AE282" t="s">
        <v>146</v>
      </c>
    </row>
    <row r="283" spans="1:60" ht="12.75" outlineLevel="1">
      <c r="A283" s="155">
        <v>136</v>
      </c>
      <c r="B283" s="161" t="s">
        <v>536</v>
      </c>
      <c r="C283" s="198" t="s">
        <v>537</v>
      </c>
      <c r="D283" s="163" t="s">
        <v>182</v>
      </c>
      <c r="E283" s="171">
        <v>195.93</v>
      </c>
      <c r="F283" s="175"/>
      <c r="G283" s="176">
        <f>ROUND(E283*F283,2)</f>
        <v>0</v>
      </c>
      <c r="H283" s="175"/>
      <c r="I283" s="176">
        <f>ROUND(E283*H283,2)</f>
        <v>0</v>
      </c>
      <c r="J283" s="175"/>
      <c r="K283" s="176">
        <f>ROUND(E283*J283,2)</f>
        <v>0</v>
      </c>
      <c r="L283" s="176">
        <v>15</v>
      </c>
      <c r="M283" s="176">
        <f>G283*(1+L283/100)</f>
        <v>0</v>
      </c>
      <c r="N283" s="164">
        <v>1E-05</v>
      </c>
      <c r="O283" s="164">
        <f>ROUND(E283*N283,5)</f>
        <v>0.00196</v>
      </c>
      <c r="P283" s="164">
        <v>0</v>
      </c>
      <c r="Q283" s="164">
        <f>ROUND(E283*P283,5)</f>
        <v>0</v>
      </c>
      <c r="R283" s="164"/>
      <c r="S283" s="164"/>
      <c r="T283" s="165">
        <v>0.1</v>
      </c>
      <c r="U283" s="164">
        <f>ROUND(E283*T283,2)</f>
        <v>19.59</v>
      </c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 t="s">
        <v>150</v>
      </c>
      <c r="AF283" s="154"/>
      <c r="AG283" s="154"/>
      <c r="AH283" s="154"/>
      <c r="AI283" s="154"/>
      <c r="AJ283" s="154"/>
      <c r="AK283" s="154"/>
      <c r="AL283" s="154"/>
      <c r="AM283" s="154"/>
      <c r="AN283" s="154"/>
      <c r="AO283" s="154"/>
      <c r="AP283" s="154"/>
      <c r="AQ283" s="154"/>
      <c r="AR283" s="154"/>
      <c r="AS283" s="154"/>
      <c r="AT283" s="154"/>
      <c r="AU283" s="154"/>
      <c r="AV283" s="154"/>
      <c r="AW283" s="154"/>
      <c r="AX283" s="154"/>
      <c r="AY283" s="154"/>
      <c r="AZ283" s="154"/>
      <c r="BA283" s="154"/>
      <c r="BB283" s="154"/>
      <c r="BC283" s="154"/>
      <c r="BD283" s="154"/>
      <c r="BE283" s="154"/>
      <c r="BF283" s="154"/>
      <c r="BG283" s="154"/>
      <c r="BH283" s="154"/>
    </row>
    <row r="284" spans="1:60" ht="12.75" outlineLevel="1">
      <c r="A284" s="155"/>
      <c r="B284" s="161"/>
      <c r="C284" s="199" t="s">
        <v>512</v>
      </c>
      <c r="D284" s="166"/>
      <c r="E284" s="172">
        <v>195.93</v>
      </c>
      <c r="F284" s="176"/>
      <c r="G284" s="176"/>
      <c r="H284" s="176"/>
      <c r="I284" s="176"/>
      <c r="J284" s="176"/>
      <c r="K284" s="176"/>
      <c r="L284" s="176"/>
      <c r="M284" s="176"/>
      <c r="N284" s="164"/>
      <c r="O284" s="164"/>
      <c r="P284" s="164"/>
      <c r="Q284" s="164"/>
      <c r="R284" s="164"/>
      <c r="S284" s="164"/>
      <c r="T284" s="165"/>
      <c r="U284" s="16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 t="s">
        <v>152</v>
      </c>
      <c r="AF284" s="154">
        <v>0</v>
      </c>
      <c r="AG284" s="154"/>
      <c r="AH284" s="154"/>
      <c r="AI284" s="154"/>
      <c r="AJ284" s="154"/>
      <c r="AK284" s="154"/>
      <c r="AL284" s="154"/>
      <c r="AM284" s="154"/>
      <c r="AN284" s="154"/>
      <c r="AO284" s="154"/>
      <c r="AP284" s="154"/>
      <c r="AQ284" s="154"/>
      <c r="AR284" s="154"/>
      <c r="AS284" s="154"/>
      <c r="AT284" s="154"/>
      <c r="AU284" s="154"/>
      <c r="AV284" s="154"/>
      <c r="AW284" s="154"/>
      <c r="AX284" s="154"/>
      <c r="AY284" s="154"/>
      <c r="AZ284" s="154"/>
      <c r="BA284" s="154"/>
      <c r="BB284" s="154"/>
      <c r="BC284" s="154"/>
      <c r="BD284" s="154"/>
      <c r="BE284" s="154"/>
      <c r="BF284" s="154"/>
      <c r="BG284" s="154"/>
      <c r="BH284" s="154"/>
    </row>
    <row r="285" spans="1:60" ht="12.75" outlineLevel="1">
      <c r="A285" s="155">
        <v>137</v>
      </c>
      <c r="B285" s="161" t="s">
        <v>538</v>
      </c>
      <c r="C285" s="198" t="s">
        <v>539</v>
      </c>
      <c r="D285" s="163" t="s">
        <v>182</v>
      </c>
      <c r="E285" s="171">
        <v>215.523</v>
      </c>
      <c r="F285" s="175"/>
      <c r="G285" s="176">
        <f>ROUND(E285*F285,2)</f>
        <v>0</v>
      </c>
      <c r="H285" s="175"/>
      <c r="I285" s="176">
        <f>ROUND(E285*H285,2)</f>
        <v>0</v>
      </c>
      <c r="J285" s="175"/>
      <c r="K285" s="176">
        <f>ROUND(E285*J285,2)</f>
        <v>0</v>
      </c>
      <c r="L285" s="176">
        <v>15</v>
      </c>
      <c r="M285" s="176">
        <f>G285*(1+L285/100)</f>
        <v>0</v>
      </c>
      <c r="N285" s="164">
        <v>8E-05</v>
      </c>
      <c r="O285" s="164">
        <f>ROUND(E285*N285,5)</f>
        <v>0.01724</v>
      </c>
      <c r="P285" s="164">
        <v>0</v>
      </c>
      <c r="Q285" s="164">
        <f>ROUND(E285*P285,5)</f>
        <v>0</v>
      </c>
      <c r="R285" s="164"/>
      <c r="S285" s="164"/>
      <c r="T285" s="165">
        <v>0</v>
      </c>
      <c r="U285" s="164">
        <f>ROUND(E285*T285,2)</f>
        <v>0</v>
      </c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 t="s">
        <v>199</v>
      </c>
      <c r="AF285" s="154"/>
      <c r="AG285" s="154"/>
      <c r="AH285" s="154"/>
      <c r="AI285" s="154"/>
      <c r="AJ285" s="154"/>
      <c r="AK285" s="154"/>
      <c r="AL285" s="154"/>
      <c r="AM285" s="154"/>
      <c r="AN285" s="154"/>
      <c r="AO285" s="154"/>
      <c r="AP285" s="154"/>
      <c r="AQ285" s="154"/>
      <c r="AR285" s="154"/>
      <c r="AS285" s="154"/>
      <c r="AT285" s="154"/>
      <c r="AU285" s="154"/>
      <c r="AV285" s="154"/>
      <c r="AW285" s="154"/>
      <c r="AX285" s="154"/>
      <c r="AY285" s="154"/>
      <c r="AZ285" s="154"/>
      <c r="BA285" s="154"/>
      <c r="BB285" s="154"/>
      <c r="BC285" s="154"/>
      <c r="BD285" s="154"/>
      <c r="BE285" s="154"/>
      <c r="BF285" s="154"/>
      <c r="BG285" s="154"/>
      <c r="BH285" s="154"/>
    </row>
    <row r="286" spans="1:60" ht="12.75" outlineLevel="1">
      <c r="A286" s="155"/>
      <c r="B286" s="161"/>
      <c r="C286" s="199" t="s">
        <v>540</v>
      </c>
      <c r="D286" s="166"/>
      <c r="E286" s="172">
        <v>215.523</v>
      </c>
      <c r="F286" s="176"/>
      <c r="G286" s="176"/>
      <c r="H286" s="176"/>
      <c r="I286" s="176"/>
      <c r="J286" s="176"/>
      <c r="K286" s="176"/>
      <c r="L286" s="176"/>
      <c r="M286" s="176"/>
      <c r="N286" s="164"/>
      <c r="O286" s="164"/>
      <c r="P286" s="164"/>
      <c r="Q286" s="164"/>
      <c r="R286" s="164"/>
      <c r="S286" s="164"/>
      <c r="T286" s="165"/>
      <c r="U286" s="16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 t="s">
        <v>152</v>
      </c>
      <c r="AF286" s="154">
        <v>0</v>
      </c>
      <c r="AG286" s="154"/>
      <c r="AH286" s="154"/>
      <c r="AI286" s="154"/>
      <c r="AJ286" s="154"/>
      <c r="AK286" s="154"/>
      <c r="AL286" s="154"/>
      <c r="AM286" s="154"/>
      <c r="AN286" s="154"/>
      <c r="AO286" s="154"/>
      <c r="AP286" s="154"/>
      <c r="AQ286" s="154"/>
      <c r="AR286" s="154"/>
      <c r="AS286" s="154"/>
      <c r="AT286" s="154"/>
      <c r="AU286" s="154"/>
      <c r="AV286" s="154"/>
      <c r="AW286" s="154"/>
      <c r="AX286" s="154"/>
      <c r="AY286" s="154"/>
      <c r="AZ286" s="154"/>
      <c r="BA286" s="154"/>
      <c r="BB286" s="154"/>
      <c r="BC286" s="154"/>
      <c r="BD286" s="154"/>
      <c r="BE286" s="154"/>
      <c r="BF286" s="154"/>
      <c r="BG286" s="154"/>
      <c r="BH286" s="154"/>
    </row>
    <row r="287" spans="1:60" ht="22.5" outlineLevel="1">
      <c r="A287" s="155">
        <v>138</v>
      </c>
      <c r="B287" s="161" t="s">
        <v>541</v>
      </c>
      <c r="C287" s="198" t="s">
        <v>542</v>
      </c>
      <c r="D287" s="163" t="s">
        <v>182</v>
      </c>
      <c r="E287" s="171">
        <v>195.93</v>
      </c>
      <c r="F287" s="175"/>
      <c r="G287" s="176">
        <f>ROUND(E287*F287,2)</f>
        <v>0</v>
      </c>
      <c r="H287" s="175"/>
      <c r="I287" s="176">
        <f>ROUND(E287*H287,2)</f>
        <v>0</v>
      </c>
      <c r="J287" s="175"/>
      <c r="K287" s="176">
        <f>ROUND(E287*J287,2)</f>
        <v>0</v>
      </c>
      <c r="L287" s="176">
        <v>15</v>
      </c>
      <c r="M287" s="176">
        <f>G287*(1+L287/100)</f>
        <v>0</v>
      </c>
      <c r="N287" s="164">
        <v>0.05149</v>
      </c>
      <c r="O287" s="164">
        <f>ROUND(E287*N287,5)</f>
        <v>10.08844</v>
      </c>
      <c r="P287" s="164">
        <v>0</v>
      </c>
      <c r="Q287" s="164">
        <f>ROUND(E287*P287,5)</f>
        <v>0</v>
      </c>
      <c r="R287" s="164"/>
      <c r="S287" s="164"/>
      <c r="T287" s="165">
        <v>0.91782</v>
      </c>
      <c r="U287" s="164">
        <f>ROUND(E287*T287,2)</f>
        <v>179.83</v>
      </c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 t="s">
        <v>172</v>
      </c>
      <c r="AF287" s="154"/>
      <c r="AG287" s="154"/>
      <c r="AH287" s="154"/>
      <c r="AI287" s="154"/>
      <c r="AJ287" s="154"/>
      <c r="AK287" s="154"/>
      <c r="AL287" s="154"/>
      <c r="AM287" s="154"/>
      <c r="AN287" s="154"/>
      <c r="AO287" s="154"/>
      <c r="AP287" s="154"/>
      <c r="AQ287" s="154"/>
      <c r="AR287" s="154"/>
      <c r="AS287" s="154"/>
      <c r="AT287" s="154"/>
      <c r="AU287" s="154"/>
      <c r="AV287" s="154"/>
      <c r="AW287" s="154"/>
      <c r="AX287" s="154"/>
      <c r="AY287" s="154"/>
      <c r="AZ287" s="154"/>
      <c r="BA287" s="154"/>
      <c r="BB287" s="154"/>
      <c r="BC287" s="154"/>
      <c r="BD287" s="154"/>
      <c r="BE287" s="154"/>
      <c r="BF287" s="154"/>
      <c r="BG287" s="154"/>
      <c r="BH287" s="154"/>
    </row>
    <row r="288" spans="1:60" ht="12.75" outlineLevel="1">
      <c r="A288" s="155">
        <v>139</v>
      </c>
      <c r="B288" s="161" t="s">
        <v>543</v>
      </c>
      <c r="C288" s="198" t="s">
        <v>544</v>
      </c>
      <c r="D288" s="163" t="s">
        <v>0</v>
      </c>
      <c r="E288" s="171">
        <v>2700.8755</v>
      </c>
      <c r="F288" s="175"/>
      <c r="G288" s="176">
        <f>ROUND(E288*F288,2)</f>
        <v>0</v>
      </c>
      <c r="H288" s="175"/>
      <c r="I288" s="176">
        <f>ROUND(E288*H288,2)</f>
        <v>0</v>
      </c>
      <c r="J288" s="175"/>
      <c r="K288" s="176">
        <f>ROUND(E288*J288,2)</f>
        <v>0</v>
      </c>
      <c r="L288" s="176">
        <v>15</v>
      </c>
      <c r="M288" s="176">
        <f>G288*(1+L288/100)</f>
        <v>0</v>
      </c>
      <c r="N288" s="164">
        <v>0</v>
      </c>
      <c r="O288" s="164">
        <f>ROUND(E288*N288,5)</f>
        <v>0</v>
      </c>
      <c r="P288" s="164">
        <v>0</v>
      </c>
      <c r="Q288" s="164">
        <f>ROUND(E288*P288,5)</f>
        <v>0</v>
      </c>
      <c r="R288" s="164"/>
      <c r="S288" s="164"/>
      <c r="T288" s="165">
        <v>0.023</v>
      </c>
      <c r="U288" s="164">
        <f>ROUND(E288*T288,2)</f>
        <v>62.12</v>
      </c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 t="s">
        <v>150</v>
      </c>
      <c r="AF288" s="154"/>
      <c r="AG288" s="154"/>
      <c r="AH288" s="154"/>
      <c r="AI288" s="154"/>
      <c r="AJ288" s="154"/>
      <c r="AK288" s="154"/>
      <c r="AL288" s="154"/>
      <c r="AM288" s="154"/>
      <c r="AN288" s="154"/>
      <c r="AO288" s="154"/>
      <c r="AP288" s="154"/>
      <c r="AQ288" s="154"/>
      <c r="AR288" s="154"/>
      <c r="AS288" s="154"/>
      <c r="AT288" s="154"/>
      <c r="AU288" s="154"/>
      <c r="AV288" s="154"/>
      <c r="AW288" s="154"/>
      <c r="AX288" s="154"/>
      <c r="AY288" s="154"/>
      <c r="AZ288" s="154"/>
      <c r="BA288" s="154"/>
      <c r="BB288" s="154"/>
      <c r="BC288" s="154"/>
      <c r="BD288" s="154"/>
      <c r="BE288" s="154"/>
      <c r="BF288" s="154"/>
      <c r="BG288" s="154"/>
      <c r="BH288" s="154"/>
    </row>
    <row r="289" spans="1:31" ht="12.75">
      <c r="A289" s="156" t="s">
        <v>145</v>
      </c>
      <c r="B289" s="162" t="s">
        <v>106</v>
      </c>
      <c r="C289" s="200" t="s">
        <v>107</v>
      </c>
      <c r="D289" s="167"/>
      <c r="E289" s="173"/>
      <c r="F289" s="177"/>
      <c r="G289" s="177">
        <f>SUMIF(AE290:AE313,"&lt;&gt;NOR",G290:G313)</f>
        <v>0</v>
      </c>
      <c r="H289" s="177"/>
      <c r="I289" s="177">
        <f>SUM(I290:I313)</f>
        <v>0</v>
      </c>
      <c r="J289" s="177"/>
      <c r="K289" s="177">
        <f>SUM(K290:K313)</f>
        <v>0</v>
      </c>
      <c r="L289" s="177"/>
      <c r="M289" s="177">
        <f>SUM(M290:M313)</f>
        <v>0</v>
      </c>
      <c r="N289" s="168"/>
      <c r="O289" s="168">
        <f>SUM(O290:O313)</f>
        <v>0.9208299999999999</v>
      </c>
      <c r="P289" s="168"/>
      <c r="Q289" s="168">
        <f>SUM(Q290:Q313)</f>
        <v>0</v>
      </c>
      <c r="R289" s="168"/>
      <c r="S289" s="168"/>
      <c r="T289" s="169"/>
      <c r="U289" s="168">
        <f>SUM(U290:U313)</f>
        <v>104.14</v>
      </c>
      <c r="AE289" t="s">
        <v>146</v>
      </c>
    </row>
    <row r="290" spans="1:60" ht="12.75" outlineLevel="1">
      <c r="A290" s="155">
        <v>140</v>
      </c>
      <c r="B290" s="161" t="s">
        <v>545</v>
      </c>
      <c r="C290" s="198" t="s">
        <v>546</v>
      </c>
      <c r="D290" s="163" t="s">
        <v>257</v>
      </c>
      <c r="E290" s="171">
        <v>67.3</v>
      </c>
      <c r="F290" s="175"/>
      <c r="G290" s="176">
        <f>ROUND(E290*F290,2)</f>
        <v>0</v>
      </c>
      <c r="H290" s="175"/>
      <c r="I290" s="176">
        <f>ROUND(E290*H290,2)</f>
        <v>0</v>
      </c>
      <c r="J290" s="175"/>
      <c r="K290" s="176">
        <f>ROUND(E290*J290,2)</f>
        <v>0</v>
      </c>
      <c r="L290" s="176">
        <v>15</v>
      </c>
      <c r="M290" s="176">
        <f>G290*(1+L290/100)</f>
        <v>0</v>
      </c>
      <c r="N290" s="164">
        <v>6E-05</v>
      </c>
      <c r="O290" s="164">
        <f>ROUND(E290*N290,5)</f>
        <v>0.00404</v>
      </c>
      <c r="P290" s="164">
        <v>0</v>
      </c>
      <c r="Q290" s="164">
        <f>ROUND(E290*P290,5)</f>
        <v>0</v>
      </c>
      <c r="R290" s="164"/>
      <c r="S290" s="164"/>
      <c r="T290" s="165">
        <v>0.468</v>
      </c>
      <c r="U290" s="164">
        <f>ROUND(E290*T290,2)</f>
        <v>31.5</v>
      </c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 t="s">
        <v>150</v>
      </c>
      <c r="AF290" s="154"/>
      <c r="AG290" s="154"/>
      <c r="AH290" s="154"/>
      <c r="AI290" s="154"/>
      <c r="AJ290" s="154"/>
      <c r="AK290" s="154"/>
      <c r="AL290" s="154"/>
      <c r="AM290" s="154"/>
      <c r="AN290" s="154"/>
      <c r="AO290" s="154"/>
      <c r="AP290" s="154"/>
      <c r="AQ290" s="154"/>
      <c r="AR290" s="154"/>
      <c r="AS290" s="154"/>
      <c r="AT290" s="154"/>
      <c r="AU290" s="154"/>
      <c r="AV290" s="154"/>
      <c r="AW290" s="154"/>
      <c r="AX290" s="154"/>
      <c r="AY290" s="154"/>
      <c r="AZ290" s="154"/>
      <c r="BA290" s="154"/>
      <c r="BB290" s="154"/>
      <c r="BC290" s="154"/>
      <c r="BD290" s="154"/>
      <c r="BE290" s="154"/>
      <c r="BF290" s="154"/>
      <c r="BG290" s="154"/>
      <c r="BH290" s="154"/>
    </row>
    <row r="291" spans="1:60" ht="33.75" outlineLevel="1">
      <c r="A291" s="155"/>
      <c r="B291" s="161"/>
      <c r="C291" s="199" t="s">
        <v>547</v>
      </c>
      <c r="D291" s="166"/>
      <c r="E291" s="172">
        <v>67.3</v>
      </c>
      <c r="F291" s="176"/>
      <c r="G291" s="176"/>
      <c r="H291" s="176"/>
      <c r="I291" s="176"/>
      <c r="J291" s="176"/>
      <c r="K291" s="176"/>
      <c r="L291" s="176"/>
      <c r="M291" s="176"/>
      <c r="N291" s="164"/>
      <c r="O291" s="164"/>
      <c r="P291" s="164"/>
      <c r="Q291" s="164"/>
      <c r="R291" s="164"/>
      <c r="S291" s="164"/>
      <c r="T291" s="165"/>
      <c r="U291" s="16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 t="s">
        <v>152</v>
      </c>
      <c r="AF291" s="154">
        <v>0</v>
      </c>
      <c r="AG291" s="154"/>
      <c r="AH291" s="154"/>
      <c r="AI291" s="154"/>
      <c r="AJ291" s="154"/>
      <c r="AK291" s="154"/>
      <c r="AL291" s="154"/>
      <c r="AM291" s="154"/>
      <c r="AN291" s="154"/>
      <c r="AO291" s="154"/>
      <c r="AP291" s="154"/>
      <c r="AQ291" s="154"/>
      <c r="AR291" s="154"/>
      <c r="AS291" s="154"/>
      <c r="AT291" s="154"/>
      <c r="AU291" s="154"/>
      <c r="AV291" s="154"/>
      <c r="AW291" s="154"/>
      <c r="AX291" s="154"/>
      <c r="AY291" s="154"/>
      <c r="AZ291" s="154"/>
      <c r="BA291" s="154"/>
      <c r="BB291" s="154"/>
      <c r="BC291" s="154"/>
      <c r="BD291" s="154"/>
      <c r="BE291" s="154"/>
      <c r="BF291" s="154"/>
      <c r="BG291" s="154"/>
      <c r="BH291" s="154"/>
    </row>
    <row r="292" spans="1:60" ht="12.75" outlineLevel="1">
      <c r="A292" s="155">
        <v>141</v>
      </c>
      <c r="B292" s="161" t="s">
        <v>548</v>
      </c>
      <c r="C292" s="198" t="s">
        <v>549</v>
      </c>
      <c r="D292" s="163" t="s">
        <v>182</v>
      </c>
      <c r="E292" s="171">
        <v>30.76875</v>
      </c>
      <c r="F292" s="175"/>
      <c r="G292" s="176">
        <f>ROUND(E292*F292,2)</f>
        <v>0</v>
      </c>
      <c r="H292" s="175"/>
      <c r="I292" s="176">
        <f>ROUND(E292*H292,2)</f>
        <v>0</v>
      </c>
      <c r="J292" s="175"/>
      <c r="K292" s="176">
        <f>ROUND(E292*J292,2)</f>
        <v>0</v>
      </c>
      <c r="L292" s="176">
        <v>15</v>
      </c>
      <c r="M292" s="176">
        <f>G292*(1+L292/100)</f>
        <v>0</v>
      </c>
      <c r="N292" s="164">
        <v>0.02037</v>
      </c>
      <c r="O292" s="164">
        <f>ROUND(E292*N292,5)</f>
        <v>0.62676</v>
      </c>
      <c r="P292" s="164">
        <v>0</v>
      </c>
      <c r="Q292" s="164">
        <f>ROUND(E292*P292,5)</f>
        <v>0</v>
      </c>
      <c r="R292" s="164"/>
      <c r="S292" s="164"/>
      <c r="T292" s="165">
        <v>0.72703</v>
      </c>
      <c r="U292" s="164">
        <f>ROUND(E292*T292,2)</f>
        <v>22.37</v>
      </c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 t="s">
        <v>150</v>
      </c>
      <c r="AF292" s="154"/>
      <c r="AG292" s="154"/>
      <c r="AH292" s="154"/>
      <c r="AI292" s="154"/>
      <c r="AJ292" s="154"/>
      <c r="AK292" s="154"/>
      <c r="AL292" s="154"/>
      <c r="AM292" s="154"/>
      <c r="AN292" s="154"/>
      <c r="AO292" s="154"/>
      <c r="AP292" s="154"/>
      <c r="AQ292" s="154"/>
      <c r="AR292" s="154"/>
      <c r="AS292" s="154"/>
      <c r="AT292" s="154"/>
      <c r="AU292" s="154"/>
      <c r="AV292" s="154"/>
      <c r="AW292" s="154"/>
      <c r="AX292" s="154"/>
      <c r="AY292" s="154"/>
      <c r="AZ292" s="154"/>
      <c r="BA292" s="154"/>
      <c r="BB292" s="154"/>
      <c r="BC292" s="154"/>
      <c r="BD292" s="154"/>
      <c r="BE292" s="154"/>
      <c r="BF292" s="154"/>
      <c r="BG292" s="154"/>
      <c r="BH292" s="154"/>
    </row>
    <row r="293" spans="1:60" ht="22.5" outlineLevel="1">
      <c r="A293" s="155"/>
      <c r="B293" s="161"/>
      <c r="C293" s="199" t="s">
        <v>550</v>
      </c>
      <c r="D293" s="166"/>
      <c r="E293" s="172">
        <v>30.76875</v>
      </c>
      <c r="F293" s="176"/>
      <c r="G293" s="176"/>
      <c r="H293" s="176"/>
      <c r="I293" s="176"/>
      <c r="J293" s="176"/>
      <c r="K293" s="176"/>
      <c r="L293" s="176"/>
      <c r="M293" s="176"/>
      <c r="N293" s="164"/>
      <c r="O293" s="164"/>
      <c r="P293" s="164"/>
      <c r="Q293" s="164"/>
      <c r="R293" s="164"/>
      <c r="S293" s="164"/>
      <c r="T293" s="165"/>
      <c r="U293" s="16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 t="s">
        <v>152</v>
      </c>
      <c r="AF293" s="154">
        <v>0</v>
      </c>
      <c r="AG293" s="154"/>
      <c r="AH293" s="154"/>
      <c r="AI293" s="154"/>
      <c r="AJ293" s="154"/>
      <c r="AK293" s="154"/>
      <c r="AL293" s="154"/>
      <c r="AM293" s="154"/>
      <c r="AN293" s="154"/>
      <c r="AO293" s="154"/>
      <c r="AP293" s="154"/>
      <c r="AQ293" s="154"/>
      <c r="AR293" s="154"/>
      <c r="AS293" s="154"/>
      <c r="AT293" s="154"/>
      <c r="AU293" s="154"/>
      <c r="AV293" s="154"/>
      <c r="AW293" s="154"/>
      <c r="AX293" s="154"/>
      <c r="AY293" s="154"/>
      <c r="AZ293" s="154"/>
      <c r="BA293" s="154"/>
      <c r="BB293" s="154"/>
      <c r="BC293" s="154"/>
      <c r="BD293" s="154"/>
      <c r="BE293" s="154"/>
      <c r="BF293" s="154"/>
      <c r="BG293" s="154"/>
      <c r="BH293" s="154"/>
    </row>
    <row r="294" spans="1:60" ht="12.75" outlineLevel="1">
      <c r="A294" s="155">
        <v>142</v>
      </c>
      <c r="B294" s="161" t="s">
        <v>551</v>
      </c>
      <c r="C294" s="198" t="s">
        <v>552</v>
      </c>
      <c r="D294" s="163" t="s">
        <v>257</v>
      </c>
      <c r="E294" s="171">
        <v>6.3</v>
      </c>
      <c r="F294" s="175"/>
      <c r="G294" s="176">
        <f>ROUND(E294*F294,2)</f>
        <v>0</v>
      </c>
      <c r="H294" s="175"/>
      <c r="I294" s="176">
        <f>ROUND(E294*H294,2)</f>
        <v>0</v>
      </c>
      <c r="J294" s="175"/>
      <c r="K294" s="176">
        <f>ROUND(E294*J294,2)</f>
        <v>0</v>
      </c>
      <c r="L294" s="176">
        <v>15</v>
      </c>
      <c r="M294" s="176">
        <f>G294*(1+L294/100)</f>
        <v>0</v>
      </c>
      <c r="N294" s="164">
        <v>8E-05</v>
      </c>
      <c r="O294" s="164">
        <f>ROUND(E294*N294,5)</f>
        <v>0.0005</v>
      </c>
      <c r="P294" s="164">
        <v>0</v>
      </c>
      <c r="Q294" s="164">
        <f>ROUND(E294*P294,5)</f>
        <v>0</v>
      </c>
      <c r="R294" s="164"/>
      <c r="S294" s="164"/>
      <c r="T294" s="165">
        <v>0.757</v>
      </c>
      <c r="U294" s="164">
        <f>ROUND(E294*T294,2)</f>
        <v>4.77</v>
      </c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 t="s">
        <v>150</v>
      </c>
      <c r="AF294" s="154"/>
      <c r="AG294" s="154"/>
      <c r="AH294" s="154"/>
      <c r="AI294" s="154"/>
      <c r="AJ294" s="154"/>
      <c r="AK294" s="154"/>
      <c r="AL294" s="154"/>
      <c r="AM294" s="154"/>
      <c r="AN294" s="154"/>
      <c r="AO294" s="154"/>
      <c r="AP294" s="154"/>
      <c r="AQ294" s="154"/>
      <c r="AR294" s="154"/>
      <c r="AS294" s="154"/>
      <c r="AT294" s="154"/>
      <c r="AU294" s="154"/>
      <c r="AV294" s="154"/>
      <c r="AW294" s="154"/>
      <c r="AX294" s="154"/>
      <c r="AY294" s="154"/>
      <c r="AZ294" s="154"/>
      <c r="BA294" s="154"/>
      <c r="BB294" s="154"/>
      <c r="BC294" s="154"/>
      <c r="BD294" s="154"/>
      <c r="BE294" s="154"/>
      <c r="BF294" s="154"/>
      <c r="BG294" s="154"/>
      <c r="BH294" s="154"/>
    </row>
    <row r="295" spans="1:60" ht="12.75" outlineLevel="1">
      <c r="A295" s="155"/>
      <c r="B295" s="161"/>
      <c r="C295" s="199" t="s">
        <v>553</v>
      </c>
      <c r="D295" s="166"/>
      <c r="E295" s="172">
        <v>6.3</v>
      </c>
      <c r="F295" s="176"/>
      <c r="G295" s="176"/>
      <c r="H295" s="176"/>
      <c r="I295" s="176"/>
      <c r="J295" s="176"/>
      <c r="K295" s="176"/>
      <c r="L295" s="176"/>
      <c r="M295" s="176"/>
      <c r="N295" s="164"/>
      <c r="O295" s="164"/>
      <c r="P295" s="164"/>
      <c r="Q295" s="164"/>
      <c r="R295" s="164"/>
      <c r="S295" s="164"/>
      <c r="T295" s="165"/>
      <c r="U295" s="16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4" t="s">
        <v>152</v>
      </c>
      <c r="AF295" s="154">
        <v>0</v>
      </c>
      <c r="AG295" s="154"/>
      <c r="AH295" s="154"/>
      <c r="AI295" s="154"/>
      <c r="AJ295" s="154"/>
      <c r="AK295" s="154"/>
      <c r="AL295" s="154"/>
      <c r="AM295" s="154"/>
      <c r="AN295" s="154"/>
      <c r="AO295" s="154"/>
      <c r="AP295" s="154"/>
      <c r="AQ295" s="154"/>
      <c r="AR295" s="154"/>
      <c r="AS295" s="154"/>
      <c r="AT295" s="154"/>
      <c r="AU295" s="154"/>
      <c r="AV295" s="154"/>
      <c r="AW295" s="154"/>
      <c r="AX295" s="154"/>
      <c r="AY295" s="154"/>
      <c r="AZ295" s="154"/>
      <c r="BA295" s="154"/>
      <c r="BB295" s="154"/>
      <c r="BC295" s="154"/>
      <c r="BD295" s="154"/>
      <c r="BE295" s="154"/>
      <c r="BF295" s="154"/>
      <c r="BG295" s="154"/>
      <c r="BH295" s="154"/>
    </row>
    <row r="296" spans="1:60" ht="12.75" outlineLevel="1">
      <c r="A296" s="155">
        <v>143</v>
      </c>
      <c r="B296" s="161" t="s">
        <v>554</v>
      </c>
      <c r="C296" s="198" t="s">
        <v>555</v>
      </c>
      <c r="D296" s="163" t="s">
        <v>217</v>
      </c>
      <c r="E296" s="171">
        <v>1</v>
      </c>
      <c r="F296" s="175"/>
      <c r="G296" s="176">
        <f>ROUND(E296*F296,2)</f>
        <v>0</v>
      </c>
      <c r="H296" s="175"/>
      <c r="I296" s="176">
        <f>ROUND(E296*H296,2)</f>
        <v>0</v>
      </c>
      <c r="J296" s="175"/>
      <c r="K296" s="176">
        <f>ROUND(E296*J296,2)</f>
        <v>0</v>
      </c>
      <c r="L296" s="176">
        <v>15</v>
      </c>
      <c r="M296" s="176">
        <f>G296*(1+L296/100)</f>
        <v>0</v>
      </c>
      <c r="N296" s="164">
        <v>0.057</v>
      </c>
      <c r="O296" s="164">
        <f>ROUND(E296*N296,5)</f>
        <v>0.057</v>
      </c>
      <c r="P296" s="164">
        <v>0</v>
      </c>
      <c r="Q296" s="164">
        <f>ROUND(E296*P296,5)</f>
        <v>0</v>
      </c>
      <c r="R296" s="164"/>
      <c r="S296" s="164"/>
      <c r="T296" s="165">
        <v>0</v>
      </c>
      <c r="U296" s="164">
        <f>ROUND(E296*T296,2)</f>
        <v>0</v>
      </c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4" t="s">
        <v>199</v>
      </c>
      <c r="AF296" s="154"/>
      <c r="AG296" s="154"/>
      <c r="AH296" s="154"/>
      <c r="AI296" s="154"/>
      <c r="AJ296" s="154"/>
      <c r="AK296" s="154"/>
      <c r="AL296" s="154"/>
      <c r="AM296" s="154"/>
      <c r="AN296" s="154"/>
      <c r="AO296" s="154"/>
      <c r="AP296" s="154"/>
      <c r="AQ296" s="154"/>
      <c r="AR296" s="154"/>
      <c r="AS296" s="154"/>
      <c r="AT296" s="154"/>
      <c r="AU296" s="154"/>
      <c r="AV296" s="154"/>
      <c r="AW296" s="154"/>
      <c r="AX296" s="154"/>
      <c r="AY296" s="154"/>
      <c r="AZ296" s="154"/>
      <c r="BA296" s="154"/>
      <c r="BB296" s="154"/>
      <c r="BC296" s="154"/>
      <c r="BD296" s="154"/>
      <c r="BE296" s="154"/>
      <c r="BF296" s="154"/>
      <c r="BG296" s="154"/>
      <c r="BH296" s="154"/>
    </row>
    <row r="297" spans="1:60" ht="12.75" outlineLevel="1">
      <c r="A297" s="155">
        <v>144</v>
      </c>
      <c r="B297" s="161" t="s">
        <v>556</v>
      </c>
      <c r="C297" s="198" t="s">
        <v>557</v>
      </c>
      <c r="D297" s="163" t="s">
        <v>217</v>
      </c>
      <c r="E297" s="171">
        <v>1</v>
      </c>
      <c r="F297" s="175"/>
      <c r="G297" s="176">
        <f>ROUND(E297*F297,2)</f>
        <v>0</v>
      </c>
      <c r="H297" s="175"/>
      <c r="I297" s="176">
        <f>ROUND(E297*H297,2)</f>
        <v>0</v>
      </c>
      <c r="J297" s="175"/>
      <c r="K297" s="176">
        <f>ROUND(E297*J297,2)</f>
        <v>0</v>
      </c>
      <c r="L297" s="176">
        <v>15</v>
      </c>
      <c r="M297" s="176">
        <f>G297*(1+L297/100)</f>
        <v>0</v>
      </c>
      <c r="N297" s="164">
        <v>0.00124</v>
      </c>
      <c r="O297" s="164">
        <f>ROUND(E297*N297,5)</f>
        <v>0.00124</v>
      </c>
      <c r="P297" s="164">
        <v>0</v>
      </c>
      <c r="Q297" s="164">
        <f>ROUND(E297*P297,5)</f>
        <v>0</v>
      </c>
      <c r="R297" s="164"/>
      <c r="S297" s="164"/>
      <c r="T297" s="165">
        <v>5.058</v>
      </c>
      <c r="U297" s="164">
        <f>ROUND(E297*T297,2)</f>
        <v>5.06</v>
      </c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 t="s">
        <v>172</v>
      </c>
      <c r="AF297" s="154"/>
      <c r="AG297" s="154"/>
      <c r="AH297" s="154"/>
      <c r="AI297" s="154"/>
      <c r="AJ297" s="154"/>
      <c r="AK297" s="154"/>
      <c r="AL297" s="154"/>
      <c r="AM297" s="154"/>
      <c r="AN297" s="154"/>
      <c r="AO297" s="154"/>
      <c r="AP297" s="154"/>
      <c r="AQ297" s="154"/>
      <c r="AR297" s="154"/>
      <c r="AS297" s="154"/>
      <c r="AT297" s="154"/>
      <c r="AU297" s="154"/>
      <c r="AV297" s="154"/>
      <c r="AW297" s="154"/>
      <c r="AX297" s="154"/>
      <c r="AY297" s="154"/>
      <c r="AZ297" s="154"/>
      <c r="BA297" s="154"/>
      <c r="BB297" s="154"/>
      <c r="BC297" s="154"/>
      <c r="BD297" s="154"/>
      <c r="BE297" s="154"/>
      <c r="BF297" s="154"/>
      <c r="BG297" s="154"/>
      <c r="BH297" s="154"/>
    </row>
    <row r="298" spans="1:60" ht="12.75" outlineLevel="1">
      <c r="A298" s="155">
        <v>145</v>
      </c>
      <c r="B298" s="161" t="s">
        <v>558</v>
      </c>
      <c r="C298" s="198" t="s">
        <v>559</v>
      </c>
      <c r="D298" s="163" t="s">
        <v>217</v>
      </c>
      <c r="E298" s="171">
        <v>1</v>
      </c>
      <c r="F298" s="175"/>
      <c r="G298" s="176">
        <f>ROUND(E298*F298,2)</f>
        <v>0</v>
      </c>
      <c r="H298" s="175"/>
      <c r="I298" s="176">
        <f>ROUND(E298*H298,2)</f>
        <v>0</v>
      </c>
      <c r="J298" s="175"/>
      <c r="K298" s="176">
        <f>ROUND(E298*J298,2)</f>
        <v>0</v>
      </c>
      <c r="L298" s="176">
        <v>15</v>
      </c>
      <c r="M298" s="176">
        <f>G298*(1+L298/100)</f>
        <v>0</v>
      </c>
      <c r="N298" s="164">
        <v>0</v>
      </c>
      <c r="O298" s="164">
        <f>ROUND(E298*N298,5)</f>
        <v>0</v>
      </c>
      <c r="P298" s="164">
        <v>0</v>
      </c>
      <c r="Q298" s="164">
        <f>ROUND(E298*P298,5)</f>
        <v>0</v>
      </c>
      <c r="R298" s="164"/>
      <c r="S298" s="164"/>
      <c r="T298" s="165">
        <v>0</v>
      </c>
      <c r="U298" s="164">
        <f>ROUND(E298*T298,2)</f>
        <v>0</v>
      </c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 t="s">
        <v>150</v>
      </c>
      <c r="AF298" s="154"/>
      <c r="AG298" s="154"/>
      <c r="AH298" s="154"/>
      <c r="AI298" s="154"/>
      <c r="AJ298" s="154"/>
      <c r="AK298" s="154"/>
      <c r="AL298" s="154"/>
      <c r="AM298" s="154"/>
      <c r="AN298" s="154"/>
      <c r="AO298" s="154"/>
      <c r="AP298" s="154"/>
      <c r="AQ298" s="154"/>
      <c r="AR298" s="154"/>
      <c r="AS298" s="154"/>
      <c r="AT298" s="154"/>
      <c r="AU298" s="154"/>
      <c r="AV298" s="154"/>
      <c r="AW298" s="154"/>
      <c r="AX298" s="154"/>
      <c r="AY298" s="154"/>
      <c r="AZ298" s="154"/>
      <c r="BA298" s="154"/>
      <c r="BB298" s="154"/>
      <c r="BC298" s="154"/>
      <c r="BD298" s="154"/>
      <c r="BE298" s="154"/>
      <c r="BF298" s="154"/>
      <c r="BG298" s="154"/>
      <c r="BH298" s="154"/>
    </row>
    <row r="299" spans="1:60" ht="12.75" outlineLevel="1">
      <c r="A299" s="155">
        <v>146</v>
      </c>
      <c r="B299" s="161" t="s">
        <v>560</v>
      </c>
      <c r="C299" s="198" t="s">
        <v>561</v>
      </c>
      <c r="D299" s="163" t="s">
        <v>217</v>
      </c>
      <c r="E299" s="171">
        <v>4</v>
      </c>
      <c r="F299" s="175"/>
      <c r="G299" s="176">
        <f>ROUND(E299*F299,2)</f>
        <v>0</v>
      </c>
      <c r="H299" s="175"/>
      <c r="I299" s="176">
        <f>ROUND(E299*H299,2)</f>
        <v>0</v>
      </c>
      <c r="J299" s="175"/>
      <c r="K299" s="176">
        <f>ROUND(E299*J299,2)</f>
        <v>0</v>
      </c>
      <c r="L299" s="176">
        <v>15</v>
      </c>
      <c r="M299" s="176">
        <f>G299*(1+L299/100)</f>
        <v>0</v>
      </c>
      <c r="N299" s="164">
        <v>0.00182</v>
      </c>
      <c r="O299" s="164">
        <f>ROUND(E299*N299,5)</f>
        <v>0.00728</v>
      </c>
      <c r="P299" s="164">
        <v>0</v>
      </c>
      <c r="Q299" s="164">
        <f>ROUND(E299*P299,5)</f>
        <v>0</v>
      </c>
      <c r="R299" s="164"/>
      <c r="S299" s="164"/>
      <c r="T299" s="165">
        <v>5.05941</v>
      </c>
      <c r="U299" s="164">
        <f>ROUND(E299*T299,2)</f>
        <v>20.24</v>
      </c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 t="s">
        <v>172</v>
      </c>
      <c r="AF299" s="154"/>
      <c r="AG299" s="154"/>
      <c r="AH299" s="154"/>
      <c r="AI299" s="154"/>
      <c r="AJ299" s="154"/>
      <c r="AK299" s="154"/>
      <c r="AL299" s="154"/>
      <c r="AM299" s="154"/>
      <c r="AN299" s="154"/>
      <c r="AO299" s="154"/>
      <c r="AP299" s="154"/>
      <c r="AQ299" s="154"/>
      <c r="AR299" s="154"/>
      <c r="AS299" s="154"/>
      <c r="AT299" s="154"/>
      <c r="AU299" s="154"/>
      <c r="AV299" s="154"/>
      <c r="AW299" s="154"/>
      <c r="AX299" s="154"/>
      <c r="AY299" s="154"/>
      <c r="AZ299" s="154"/>
      <c r="BA299" s="154"/>
      <c r="BB299" s="154"/>
      <c r="BC299" s="154"/>
      <c r="BD299" s="154"/>
      <c r="BE299" s="154"/>
      <c r="BF299" s="154"/>
      <c r="BG299" s="154"/>
      <c r="BH299" s="154"/>
    </row>
    <row r="300" spans="1:60" ht="12.75" outlineLevel="1">
      <c r="A300" s="155"/>
      <c r="B300" s="161"/>
      <c r="C300" s="199" t="s">
        <v>64</v>
      </c>
      <c r="D300" s="166"/>
      <c r="E300" s="172">
        <v>4</v>
      </c>
      <c r="F300" s="176"/>
      <c r="G300" s="176"/>
      <c r="H300" s="176"/>
      <c r="I300" s="176"/>
      <c r="J300" s="176"/>
      <c r="K300" s="176"/>
      <c r="L300" s="176"/>
      <c r="M300" s="176"/>
      <c r="N300" s="164"/>
      <c r="O300" s="164"/>
      <c r="P300" s="164"/>
      <c r="Q300" s="164"/>
      <c r="R300" s="164"/>
      <c r="S300" s="164"/>
      <c r="T300" s="165"/>
      <c r="U300" s="16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 t="s">
        <v>152</v>
      </c>
      <c r="AF300" s="154">
        <v>0</v>
      </c>
      <c r="AG300" s="154"/>
      <c r="AH300" s="154"/>
      <c r="AI300" s="154"/>
      <c r="AJ300" s="154"/>
      <c r="AK300" s="154"/>
      <c r="AL300" s="154"/>
      <c r="AM300" s="154"/>
      <c r="AN300" s="154"/>
      <c r="AO300" s="154"/>
      <c r="AP300" s="154"/>
      <c r="AQ300" s="154"/>
      <c r="AR300" s="154"/>
      <c r="AS300" s="154"/>
      <c r="AT300" s="154"/>
      <c r="AU300" s="154"/>
      <c r="AV300" s="154"/>
      <c r="AW300" s="154"/>
      <c r="AX300" s="154"/>
      <c r="AY300" s="154"/>
      <c r="AZ300" s="154"/>
      <c r="BA300" s="154"/>
      <c r="BB300" s="154"/>
      <c r="BC300" s="154"/>
      <c r="BD300" s="154"/>
      <c r="BE300" s="154"/>
      <c r="BF300" s="154"/>
      <c r="BG300" s="154"/>
      <c r="BH300" s="154"/>
    </row>
    <row r="301" spans="1:60" ht="12.75" outlineLevel="1">
      <c r="A301" s="155">
        <v>147</v>
      </c>
      <c r="B301" s="161" t="s">
        <v>562</v>
      </c>
      <c r="C301" s="198" t="s">
        <v>563</v>
      </c>
      <c r="D301" s="163" t="s">
        <v>217</v>
      </c>
      <c r="E301" s="171">
        <v>4</v>
      </c>
      <c r="F301" s="175"/>
      <c r="G301" s="176">
        <f>ROUND(E301*F301,2)</f>
        <v>0</v>
      </c>
      <c r="H301" s="175"/>
      <c r="I301" s="176">
        <f>ROUND(E301*H301,2)</f>
        <v>0</v>
      </c>
      <c r="J301" s="175"/>
      <c r="K301" s="176">
        <f>ROUND(E301*J301,2)</f>
        <v>0</v>
      </c>
      <c r="L301" s="176">
        <v>15</v>
      </c>
      <c r="M301" s="176">
        <f>G301*(1+L301/100)</f>
        <v>0</v>
      </c>
      <c r="N301" s="164">
        <v>0.02</v>
      </c>
      <c r="O301" s="164">
        <f>ROUND(E301*N301,5)</f>
        <v>0.08</v>
      </c>
      <c r="P301" s="164">
        <v>0</v>
      </c>
      <c r="Q301" s="164">
        <f>ROUND(E301*P301,5)</f>
        <v>0</v>
      </c>
      <c r="R301" s="164"/>
      <c r="S301" s="164"/>
      <c r="T301" s="165">
        <v>0</v>
      </c>
      <c r="U301" s="164">
        <f>ROUND(E301*T301,2)</f>
        <v>0</v>
      </c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 t="s">
        <v>199</v>
      </c>
      <c r="AF301" s="154"/>
      <c r="AG301" s="154"/>
      <c r="AH301" s="154"/>
      <c r="AI301" s="154"/>
      <c r="AJ301" s="154"/>
      <c r="AK301" s="154"/>
      <c r="AL301" s="154"/>
      <c r="AM301" s="154"/>
      <c r="AN301" s="154"/>
      <c r="AO301" s="154"/>
      <c r="AP301" s="154"/>
      <c r="AQ301" s="154"/>
      <c r="AR301" s="154"/>
      <c r="AS301" s="154"/>
      <c r="AT301" s="154"/>
      <c r="AU301" s="154"/>
      <c r="AV301" s="154"/>
      <c r="AW301" s="154"/>
      <c r="AX301" s="154"/>
      <c r="AY301" s="154"/>
      <c r="AZ301" s="154"/>
      <c r="BA301" s="154"/>
      <c r="BB301" s="154"/>
      <c r="BC301" s="154"/>
      <c r="BD301" s="154"/>
      <c r="BE301" s="154"/>
      <c r="BF301" s="154"/>
      <c r="BG301" s="154"/>
      <c r="BH301" s="154"/>
    </row>
    <row r="302" spans="1:60" ht="12.75" outlineLevel="1">
      <c r="A302" s="155">
        <v>148</v>
      </c>
      <c r="B302" s="161" t="s">
        <v>564</v>
      </c>
      <c r="C302" s="198" t="s">
        <v>565</v>
      </c>
      <c r="D302" s="163" t="s">
        <v>217</v>
      </c>
      <c r="E302" s="171">
        <v>4</v>
      </c>
      <c r="F302" s="175"/>
      <c r="G302" s="176">
        <f>ROUND(E302*F302,2)</f>
        <v>0</v>
      </c>
      <c r="H302" s="175"/>
      <c r="I302" s="176">
        <f>ROUND(E302*H302,2)</f>
        <v>0</v>
      </c>
      <c r="J302" s="175"/>
      <c r="K302" s="176">
        <f>ROUND(E302*J302,2)</f>
        <v>0</v>
      </c>
      <c r="L302" s="176">
        <v>15</v>
      </c>
      <c r="M302" s="176">
        <f>G302*(1+L302/100)</f>
        <v>0</v>
      </c>
      <c r="N302" s="164">
        <v>0.00236</v>
      </c>
      <c r="O302" s="164">
        <f>ROUND(E302*N302,5)</f>
        <v>0.00944</v>
      </c>
      <c r="P302" s="164">
        <v>0</v>
      </c>
      <c r="Q302" s="164">
        <f>ROUND(E302*P302,5)</f>
        <v>0</v>
      </c>
      <c r="R302" s="164"/>
      <c r="S302" s="164"/>
      <c r="T302" s="165">
        <v>0</v>
      </c>
      <c r="U302" s="164">
        <f>ROUND(E302*T302,2)</f>
        <v>0</v>
      </c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 t="s">
        <v>172</v>
      </c>
      <c r="AF302" s="154"/>
      <c r="AG302" s="154"/>
      <c r="AH302" s="154"/>
      <c r="AI302" s="154"/>
      <c r="AJ302" s="154"/>
      <c r="AK302" s="154"/>
      <c r="AL302" s="154"/>
      <c r="AM302" s="154"/>
      <c r="AN302" s="154"/>
      <c r="AO302" s="154"/>
      <c r="AP302" s="154"/>
      <c r="AQ302" s="154"/>
      <c r="AR302" s="154"/>
      <c r="AS302" s="154"/>
      <c r="AT302" s="154"/>
      <c r="AU302" s="154"/>
      <c r="AV302" s="154"/>
      <c r="AW302" s="154"/>
      <c r="AX302" s="154"/>
      <c r="AY302" s="154"/>
      <c r="AZ302" s="154"/>
      <c r="BA302" s="154"/>
      <c r="BB302" s="154"/>
      <c r="BC302" s="154"/>
      <c r="BD302" s="154"/>
      <c r="BE302" s="154"/>
      <c r="BF302" s="154"/>
      <c r="BG302" s="154"/>
      <c r="BH302" s="154"/>
    </row>
    <row r="303" spans="1:60" ht="12.75" outlineLevel="1">
      <c r="A303" s="155"/>
      <c r="B303" s="161"/>
      <c r="C303" s="199" t="s">
        <v>64</v>
      </c>
      <c r="D303" s="166"/>
      <c r="E303" s="172">
        <v>4</v>
      </c>
      <c r="F303" s="176"/>
      <c r="G303" s="176"/>
      <c r="H303" s="176"/>
      <c r="I303" s="176"/>
      <c r="J303" s="176"/>
      <c r="K303" s="176"/>
      <c r="L303" s="176"/>
      <c r="M303" s="176"/>
      <c r="N303" s="164"/>
      <c r="O303" s="164"/>
      <c r="P303" s="164"/>
      <c r="Q303" s="164"/>
      <c r="R303" s="164"/>
      <c r="S303" s="164"/>
      <c r="T303" s="165"/>
      <c r="U303" s="16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4" t="s">
        <v>152</v>
      </c>
      <c r="AF303" s="154">
        <v>0</v>
      </c>
      <c r="AG303" s="154"/>
      <c r="AH303" s="154"/>
      <c r="AI303" s="154"/>
      <c r="AJ303" s="154"/>
      <c r="AK303" s="154"/>
      <c r="AL303" s="154"/>
      <c r="AM303" s="154"/>
      <c r="AN303" s="154"/>
      <c r="AO303" s="154"/>
      <c r="AP303" s="154"/>
      <c r="AQ303" s="154"/>
      <c r="AR303" s="154"/>
      <c r="AS303" s="154"/>
      <c r="AT303" s="154"/>
      <c r="AU303" s="154"/>
      <c r="AV303" s="154"/>
      <c r="AW303" s="154"/>
      <c r="AX303" s="154"/>
      <c r="AY303" s="154"/>
      <c r="AZ303" s="154"/>
      <c r="BA303" s="154"/>
      <c r="BB303" s="154"/>
      <c r="BC303" s="154"/>
      <c r="BD303" s="154"/>
      <c r="BE303" s="154"/>
      <c r="BF303" s="154"/>
      <c r="BG303" s="154"/>
      <c r="BH303" s="154"/>
    </row>
    <row r="304" spans="1:60" ht="12.75" outlineLevel="1">
      <c r="A304" s="155">
        <v>149</v>
      </c>
      <c r="B304" s="161" t="s">
        <v>566</v>
      </c>
      <c r="C304" s="198" t="s">
        <v>567</v>
      </c>
      <c r="D304" s="163" t="s">
        <v>217</v>
      </c>
      <c r="E304" s="171">
        <v>4</v>
      </c>
      <c r="F304" s="175"/>
      <c r="G304" s="176">
        <f>ROUND(E304*F304,2)</f>
        <v>0</v>
      </c>
      <c r="H304" s="175"/>
      <c r="I304" s="176">
        <f>ROUND(E304*H304,2)</f>
        <v>0</v>
      </c>
      <c r="J304" s="175"/>
      <c r="K304" s="176">
        <f>ROUND(E304*J304,2)</f>
        <v>0</v>
      </c>
      <c r="L304" s="176">
        <v>15</v>
      </c>
      <c r="M304" s="176">
        <f>G304*(1+L304/100)</f>
        <v>0</v>
      </c>
      <c r="N304" s="164">
        <v>0.03</v>
      </c>
      <c r="O304" s="164">
        <f>ROUND(E304*N304,5)</f>
        <v>0.12</v>
      </c>
      <c r="P304" s="164">
        <v>0</v>
      </c>
      <c r="Q304" s="164">
        <f>ROUND(E304*P304,5)</f>
        <v>0</v>
      </c>
      <c r="R304" s="164"/>
      <c r="S304" s="164"/>
      <c r="T304" s="165">
        <v>0</v>
      </c>
      <c r="U304" s="164">
        <f>ROUND(E304*T304,2)</f>
        <v>0</v>
      </c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 t="s">
        <v>199</v>
      </c>
      <c r="AF304" s="154"/>
      <c r="AG304" s="154"/>
      <c r="AH304" s="154"/>
      <c r="AI304" s="154"/>
      <c r="AJ304" s="154"/>
      <c r="AK304" s="154"/>
      <c r="AL304" s="154"/>
      <c r="AM304" s="154"/>
      <c r="AN304" s="154"/>
      <c r="AO304" s="154"/>
      <c r="AP304" s="154"/>
      <c r="AQ304" s="154"/>
      <c r="AR304" s="154"/>
      <c r="AS304" s="154"/>
      <c r="AT304" s="154"/>
      <c r="AU304" s="154"/>
      <c r="AV304" s="154"/>
      <c r="AW304" s="154"/>
      <c r="AX304" s="154"/>
      <c r="AY304" s="154"/>
      <c r="AZ304" s="154"/>
      <c r="BA304" s="154"/>
      <c r="BB304" s="154"/>
      <c r="BC304" s="154"/>
      <c r="BD304" s="154"/>
      <c r="BE304" s="154"/>
      <c r="BF304" s="154"/>
      <c r="BG304" s="154"/>
      <c r="BH304" s="154"/>
    </row>
    <row r="305" spans="1:60" ht="12.75" outlineLevel="1">
      <c r="A305" s="155">
        <v>150</v>
      </c>
      <c r="B305" s="161" t="s">
        <v>568</v>
      </c>
      <c r="C305" s="198" t="s">
        <v>569</v>
      </c>
      <c r="D305" s="163" t="s">
        <v>217</v>
      </c>
      <c r="E305" s="171">
        <v>9</v>
      </c>
      <c r="F305" s="175"/>
      <c r="G305" s="176">
        <f>ROUND(E305*F305,2)</f>
        <v>0</v>
      </c>
      <c r="H305" s="175"/>
      <c r="I305" s="176">
        <f>ROUND(E305*H305,2)</f>
        <v>0</v>
      </c>
      <c r="J305" s="175"/>
      <c r="K305" s="176">
        <f>ROUND(E305*J305,2)</f>
        <v>0</v>
      </c>
      <c r="L305" s="176">
        <v>15</v>
      </c>
      <c r="M305" s="176">
        <f>G305*(1+L305/100)</f>
        <v>0</v>
      </c>
      <c r="N305" s="164">
        <v>0</v>
      </c>
      <c r="O305" s="164">
        <f>ROUND(E305*N305,5)</f>
        <v>0</v>
      </c>
      <c r="P305" s="164">
        <v>0</v>
      </c>
      <c r="Q305" s="164">
        <f>ROUND(E305*P305,5)</f>
        <v>0</v>
      </c>
      <c r="R305" s="164"/>
      <c r="S305" s="164"/>
      <c r="T305" s="165">
        <v>0.775</v>
      </c>
      <c r="U305" s="164">
        <f>ROUND(E305*T305,2)</f>
        <v>6.98</v>
      </c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 t="s">
        <v>150</v>
      </c>
      <c r="AF305" s="154"/>
      <c r="AG305" s="154"/>
      <c r="AH305" s="154"/>
      <c r="AI305" s="154"/>
      <c r="AJ305" s="154"/>
      <c r="AK305" s="154"/>
      <c r="AL305" s="154"/>
      <c r="AM305" s="154"/>
      <c r="AN305" s="154"/>
      <c r="AO305" s="154"/>
      <c r="AP305" s="154"/>
      <c r="AQ305" s="154"/>
      <c r="AR305" s="154"/>
      <c r="AS305" s="154"/>
      <c r="AT305" s="154"/>
      <c r="AU305" s="154"/>
      <c r="AV305" s="154"/>
      <c r="AW305" s="154"/>
      <c r="AX305" s="154"/>
      <c r="AY305" s="154"/>
      <c r="AZ305" s="154"/>
      <c r="BA305" s="154"/>
      <c r="BB305" s="154"/>
      <c r="BC305" s="154"/>
      <c r="BD305" s="154"/>
      <c r="BE305" s="154"/>
      <c r="BF305" s="154"/>
      <c r="BG305" s="154"/>
      <c r="BH305" s="154"/>
    </row>
    <row r="306" spans="1:60" ht="22.5" outlineLevel="1">
      <c r="A306" s="155">
        <v>151</v>
      </c>
      <c r="B306" s="161" t="s">
        <v>570</v>
      </c>
      <c r="C306" s="198" t="s">
        <v>571</v>
      </c>
      <c r="D306" s="163" t="s">
        <v>217</v>
      </c>
      <c r="E306" s="171">
        <v>9</v>
      </c>
      <c r="F306" s="175"/>
      <c r="G306" s="176">
        <f>ROUND(E306*F306,2)</f>
        <v>0</v>
      </c>
      <c r="H306" s="175"/>
      <c r="I306" s="176">
        <f>ROUND(E306*H306,2)</f>
        <v>0</v>
      </c>
      <c r="J306" s="175"/>
      <c r="K306" s="176">
        <f>ROUND(E306*J306,2)</f>
        <v>0</v>
      </c>
      <c r="L306" s="176">
        <v>15</v>
      </c>
      <c r="M306" s="176">
        <f>G306*(1+L306/100)</f>
        <v>0</v>
      </c>
      <c r="N306" s="164">
        <v>0</v>
      </c>
      <c r="O306" s="164">
        <f>ROUND(E306*N306,5)</f>
        <v>0</v>
      </c>
      <c r="P306" s="164">
        <v>0</v>
      </c>
      <c r="Q306" s="164">
        <f>ROUND(E306*P306,5)</f>
        <v>0</v>
      </c>
      <c r="R306" s="164"/>
      <c r="S306" s="164"/>
      <c r="T306" s="165">
        <v>0</v>
      </c>
      <c r="U306" s="164">
        <f>ROUND(E306*T306,2)</f>
        <v>0</v>
      </c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 t="s">
        <v>199</v>
      </c>
      <c r="AF306" s="154"/>
      <c r="AG306" s="154"/>
      <c r="AH306" s="154"/>
      <c r="AI306" s="154"/>
      <c r="AJ306" s="154"/>
      <c r="AK306" s="154"/>
      <c r="AL306" s="154"/>
      <c r="AM306" s="154"/>
      <c r="AN306" s="154"/>
      <c r="AO306" s="154"/>
      <c r="AP306" s="154"/>
      <c r="AQ306" s="154"/>
      <c r="AR306" s="154"/>
      <c r="AS306" s="154"/>
      <c r="AT306" s="154"/>
      <c r="AU306" s="154"/>
      <c r="AV306" s="154"/>
      <c r="AW306" s="154"/>
      <c r="AX306" s="154"/>
      <c r="AY306" s="154"/>
      <c r="AZ306" s="154"/>
      <c r="BA306" s="154"/>
      <c r="BB306" s="154"/>
      <c r="BC306" s="154"/>
      <c r="BD306" s="154"/>
      <c r="BE306" s="154"/>
      <c r="BF306" s="154"/>
      <c r="BG306" s="154"/>
      <c r="BH306" s="154"/>
    </row>
    <row r="307" spans="1:60" ht="22.5" outlineLevel="1">
      <c r="A307" s="155">
        <v>152</v>
      </c>
      <c r="B307" s="161" t="s">
        <v>572</v>
      </c>
      <c r="C307" s="198" t="s">
        <v>573</v>
      </c>
      <c r="D307" s="163" t="s">
        <v>257</v>
      </c>
      <c r="E307" s="171">
        <v>4.25</v>
      </c>
      <c r="F307" s="175"/>
      <c r="G307" s="176">
        <f>ROUND(E307*F307,2)</f>
        <v>0</v>
      </c>
      <c r="H307" s="175"/>
      <c r="I307" s="176">
        <f>ROUND(E307*H307,2)</f>
        <v>0</v>
      </c>
      <c r="J307" s="175"/>
      <c r="K307" s="176">
        <f>ROUND(E307*J307,2)</f>
        <v>0</v>
      </c>
      <c r="L307" s="176">
        <v>15</v>
      </c>
      <c r="M307" s="176">
        <f>G307*(1+L307/100)</f>
        <v>0</v>
      </c>
      <c r="N307" s="164">
        <v>0.00338</v>
      </c>
      <c r="O307" s="164">
        <f>ROUND(E307*N307,5)</f>
        <v>0.01437</v>
      </c>
      <c r="P307" s="164">
        <v>0</v>
      </c>
      <c r="Q307" s="164">
        <f>ROUND(E307*P307,5)</f>
        <v>0</v>
      </c>
      <c r="R307" s="164"/>
      <c r="S307" s="164"/>
      <c r="T307" s="165">
        <v>2.24</v>
      </c>
      <c r="U307" s="164">
        <f>ROUND(E307*T307,2)</f>
        <v>9.52</v>
      </c>
      <c r="V307" s="154"/>
      <c r="W307" s="154"/>
      <c r="X307" s="154"/>
      <c r="Y307" s="154"/>
      <c r="Z307" s="154"/>
      <c r="AA307" s="154"/>
      <c r="AB307" s="154"/>
      <c r="AC307" s="154"/>
      <c r="AD307" s="154"/>
      <c r="AE307" s="154" t="s">
        <v>172</v>
      </c>
      <c r="AF307" s="154"/>
      <c r="AG307" s="154"/>
      <c r="AH307" s="154"/>
      <c r="AI307" s="154"/>
      <c r="AJ307" s="154"/>
      <c r="AK307" s="154"/>
      <c r="AL307" s="154"/>
      <c r="AM307" s="154"/>
      <c r="AN307" s="154"/>
      <c r="AO307" s="154"/>
      <c r="AP307" s="154"/>
      <c r="AQ307" s="154"/>
      <c r="AR307" s="154"/>
      <c r="AS307" s="154"/>
      <c r="AT307" s="154"/>
      <c r="AU307" s="154"/>
      <c r="AV307" s="154"/>
      <c r="AW307" s="154"/>
      <c r="AX307" s="154"/>
      <c r="AY307" s="154"/>
      <c r="AZ307" s="154"/>
      <c r="BA307" s="154"/>
      <c r="BB307" s="154"/>
      <c r="BC307" s="154"/>
      <c r="BD307" s="154"/>
      <c r="BE307" s="154"/>
      <c r="BF307" s="154"/>
      <c r="BG307" s="154"/>
      <c r="BH307" s="154"/>
    </row>
    <row r="308" spans="1:60" ht="12.75" outlineLevel="1">
      <c r="A308" s="155"/>
      <c r="B308" s="161"/>
      <c r="C308" s="199" t="s">
        <v>574</v>
      </c>
      <c r="D308" s="166"/>
      <c r="E308" s="172">
        <v>4.25</v>
      </c>
      <c r="F308" s="176"/>
      <c r="G308" s="176"/>
      <c r="H308" s="176"/>
      <c r="I308" s="176"/>
      <c r="J308" s="176"/>
      <c r="K308" s="176"/>
      <c r="L308" s="176"/>
      <c r="M308" s="176"/>
      <c r="N308" s="164"/>
      <c r="O308" s="164"/>
      <c r="P308" s="164"/>
      <c r="Q308" s="164"/>
      <c r="R308" s="164"/>
      <c r="S308" s="164"/>
      <c r="T308" s="165"/>
      <c r="U308" s="164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154" t="s">
        <v>152</v>
      </c>
      <c r="AF308" s="154">
        <v>0</v>
      </c>
      <c r="AG308" s="154"/>
      <c r="AH308" s="154"/>
      <c r="AI308" s="154"/>
      <c r="AJ308" s="154"/>
      <c r="AK308" s="154"/>
      <c r="AL308" s="154"/>
      <c r="AM308" s="154"/>
      <c r="AN308" s="154"/>
      <c r="AO308" s="154"/>
      <c r="AP308" s="154"/>
      <c r="AQ308" s="154"/>
      <c r="AR308" s="154"/>
      <c r="AS308" s="154"/>
      <c r="AT308" s="154"/>
      <c r="AU308" s="154"/>
      <c r="AV308" s="154"/>
      <c r="AW308" s="154"/>
      <c r="AX308" s="154"/>
      <c r="AY308" s="154"/>
      <c r="AZ308" s="154"/>
      <c r="BA308" s="154"/>
      <c r="BB308" s="154"/>
      <c r="BC308" s="154"/>
      <c r="BD308" s="154"/>
      <c r="BE308" s="154"/>
      <c r="BF308" s="154"/>
      <c r="BG308" s="154"/>
      <c r="BH308" s="154"/>
    </row>
    <row r="309" spans="1:60" ht="12.75" outlineLevel="1">
      <c r="A309" s="155">
        <v>153</v>
      </c>
      <c r="B309" s="161" t="s">
        <v>575</v>
      </c>
      <c r="C309" s="198" t="s">
        <v>576</v>
      </c>
      <c r="D309" s="163" t="s">
        <v>217</v>
      </c>
      <c r="E309" s="171">
        <v>1</v>
      </c>
      <c r="F309" s="175"/>
      <c r="G309" s="176">
        <f>ROUND(E309*F309,2)</f>
        <v>0</v>
      </c>
      <c r="H309" s="175"/>
      <c r="I309" s="176">
        <f>ROUND(E309*H309,2)</f>
        <v>0</v>
      </c>
      <c r="J309" s="175"/>
      <c r="K309" s="176">
        <f>ROUND(E309*J309,2)</f>
        <v>0</v>
      </c>
      <c r="L309" s="176">
        <v>15</v>
      </c>
      <c r="M309" s="176">
        <f>G309*(1+L309/100)</f>
        <v>0</v>
      </c>
      <c r="N309" s="164">
        <v>0.0002</v>
      </c>
      <c r="O309" s="164">
        <f>ROUND(E309*N309,5)</f>
        <v>0.0002</v>
      </c>
      <c r="P309" s="164">
        <v>0</v>
      </c>
      <c r="Q309" s="164">
        <f>ROUND(E309*P309,5)</f>
        <v>0</v>
      </c>
      <c r="R309" s="164"/>
      <c r="S309" s="164"/>
      <c r="T309" s="165">
        <v>3.7</v>
      </c>
      <c r="U309" s="164">
        <f>ROUND(E309*T309,2)</f>
        <v>3.7</v>
      </c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4" t="s">
        <v>150</v>
      </c>
      <c r="AF309" s="154"/>
      <c r="AG309" s="154"/>
      <c r="AH309" s="154"/>
      <c r="AI309" s="154"/>
      <c r="AJ309" s="154"/>
      <c r="AK309" s="154"/>
      <c r="AL309" s="154"/>
      <c r="AM309" s="154"/>
      <c r="AN309" s="154"/>
      <c r="AO309" s="154"/>
      <c r="AP309" s="154"/>
      <c r="AQ309" s="154"/>
      <c r="AR309" s="154"/>
      <c r="AS309" s="154"/>
      <c r="AT309" s="154"/>
      <c r="AU309" s="154"/>
      <c r="AV309" s="154"/>
      <c r="AW309" s="154"/>
      <c r="AX309" s="154"/>
      <c r="AY309" s="154"/>
      <c r="AZ309" s="154"/>
      <c r="BA309" s="154"/>
      <c r="BB309" s="154"/>
      <c r="BC309" s="154"/>
      <c r="BD309" s="154"/>
      <c r="BE309" s="154"/>
      <c r="BF309" s="154"/>
      <c r="BG309" s="154"/>
      <c r="BH309" s="154"/>
    </row>
    <row r="310" spans="1:60" ht="12.75" outlineLevel="1">
      <c r="A310" s="155">
        <v>154</v>
      </c>
      <c r="B310" s="161" t="s">
        <v>577</v>
      </c>
      <c r="C310" s="198" t="s">
        <v>578</v>
      </c>
      <c r="D310" s="163" t="s">
        <v>435</v>
      </c>
      <c r="E310" s="171">
        <v>1</v>
      </c>
      <c r="F310" s="175"/>
      <c r="G310" s="176">
        <f>ROUND(E310*F310,2)</f>
        <v>0</v>
      </c>
      <c r="H310" s="175"/>
      <c r="I310" s="176">
        <f>ROUND(E310*H310,2)</f>
        <v>0</v>
      </c>
      <c r="J310" s="175"/>
      <c r="K310" s="176">
        <f>ROUND(E310*J310,2)</f>
        <v>0</v>
      </c>
      <c r="L310" s="176">
        <v>15</v>
      </c>
      <c r="M310" s="176">
        <f>G310*(1+L310/100)</f>
        <v>0</v>
      </c>
      <c r="N310" s="164">
        <v>0</v>
      </c>
      <c r="O310" s="164">
        <f>ROUND(E310*N310,5)</f>
        <v>0</v>
      </c>
      <c r="P310" s="164">
        <v>0</v>
      </c>
      <c r="Q310" s="164">
        <f>ROUND(E310*P310,5)</f>
        <v>0</v>
      </c>
      <c r="R310" s="164"/>
      <c r="S310" s="164"/>
      <c r="T310" s="165">
        <v>0</v>
      </c>
      <c r="U310" s="164">
        <f>ROUND(E310*T310,2)</f>
        <v>0</v>
      </c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4" t="s">
        <v>150</v>
      </c>
      <c r="AF310" s="154"/>
      <c r="AG310" s="154"/>
      <c r="AH310" s="154"/>
      <c r="AI310" s="154"/>
      <c r="AJ310" s="154"/>
      <c r="AK310" s="154"/>
      <c r="AL310" s="154"/>
      <c r="AM310" s="154"/>
      <c r="AN310" s="154"/>
      <c r="AO310" s="154"/>
      <c r="AP310" s="154"/>
      <c r="AQ310" s="154"/>
      <c r="AR310" s="154"/>
      <c r="AS310" s="154"/>
      <c r="AT310" s="154"/>
      <c r="AU310" s="154"/>
      <c r="AV310" s="154"/>
      <c r="AW310" s="154"/>
      <c r="AX310" s="154"/>
      <c r="AY310" s="154"/>
      <c r="AZ310" s="154"/>
      <c r="BA310" s="154"/>
      <c r="BB310" s="154"/>
      <c r="BC310" s="154"/>
      <c r="BD310" s="154"/>
      <c r="BE310" s="154"/>
      <c r="BF310" s="154"/>
      <c r="BG310" s="154"/>
      <c r="BH310" s="154"/>
    </row>
    <row r="311" spans="1:60" ht="12.75" outlineLevel="1">
      <c r="A311" s="155">
        <v>155</v>
      </c>
      <c r="B311" s="161" t="s">
        <v>579</v>
      </c>
      <c r="C311" s="198" t="s">
        <v>580</v>
      </c>
      <c r="D311" s="163" t="s">
        <v>182</v>
      </c>
      <c r="E311" s="171">
        <v>23.5</v>
      </c>
      <c r="F311" s="175"/>
      <c r="G311" s="176">
        <f>ROUND(E311*F311,2)</f>
        <v>0</v>
      </c>
      <c r="H311" s="175"/>
      <c r="I311" s="176">
        <f>ROUND(E311*H311,2)</f>
        <v>0</v>
      </c>
      <c r="J311" s="175"/>
      <c r="K311" s="176">
        <f>ROUND(E311*J311,2)</f>
        <v>0</v>
      </c>
      <c r="L311" s="176">
        <v>15</v>
      </c>
      <c r="M311" s="176">
        <f>G311*(1+L311/100)</f>
        <v>0</v>
      </c>
      <c r="N311" s="164">
        <v>0</v>
      </c>
      <c r="O311" s="164">
        <f>ROUND(E311*N311,5)</f>
        <v>0</v>
      </c>
      <c r="P311" s="164">
        <v>0</v>
      </c>
      <c r="Q311" s="164">
        <f>ROUND(E311*P311,5)</f>
        <v>0</v>
      </c>
      <c r="R311" s="164"/>
      <c r="S311" s="164"/>
      <c r="T311" s="165">
        <v>0</v>
      </c>
      <c r="U311" s="164">
        <f>ROUND(E311*T311,2)</f>
        <v>0</v>
      </c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154" t="s">
        <v>150</v>
      </c>
      <c r="AF311" s="154"/>
      <c r="AG311" s="154"/>
      <c r="AH311" s="154"/>
      <c r="AI311" s="154"/>
      <c r="AJ311" s="154"/>
      <c r="AK311" s="154"/>
      <c r="AL311" s="154"/>
      <c r="AM311" s="154"/>
      <c r="AN311" s="154"/>
      <c r="AO311" s="154"/>
      <c r="AP311" s="154"/>
      <c r="AQ311" s="154"/>
      <c r="AR311" s="154"/>
      <c r="AS311" s="154"/>
      <c r="AT311" s="154"/>
      <c r="AU311" s="154"/>
      <c r="AV311" s="154"/>
      <c r="AW311" s="154"/>
      <c r="AX311" s="154"/>
      <c r="AY311" s="154"/>
      <c r="AZ311" s="154"/>
      <c r="BA311" s="154"/>
      <c r="BB311" s="154"/>
      <c r="BC311" s="154"/>
      <c r="BD311" s="154"/>
      <c r="BE311" s="154"/>
      <c r="BF311" s="154"/>
      <c r="BG311" s="154"/>
      <c r="BH311" s="154"/>
    </row>
    <row r="312" spans="1:60" ht="12.75" outlineLevel="1">
      <c r="A312" s="155"/>
      <c r="B312" s="161"/>
      <c r="C312" s="199" t="s">
        <v>581</v>
      </c>
      <c r="D312" s="166"/>
      <c r="E312" s="172">
        <v>23.5</v>
      </c>
      <c r="F312" s="176"/>
      <c r="G312" s="176"/>
      <c r="H312" s="176"/>
      <c r="I312" s="176"/>
      <c r="J312" s="176"/>
      <c r="K312" s="176"/>
      <c r="L312" s="176"/>
      <c r="M312" s="176"/>
      <c r="N312" s="164"/>
      <c r="O312" s="164"/>
      <c r="P312" s="164"/>
      <c r="Q312" s="164"/>
      <c r="R312" s="164"/>
      <c r="S312" s="164"/>
      <c r="T312" s="165"/>
      <c r="U312" s="16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54" t="s">
        <v>152</v>
      </c>
      <c r="AF312" s="154">
        <v>0</v>
      </c>
      <c r="AG312" s="154"/>
      <c r="AH312" s="154"/>
      <c r="AI312" s="154"/>
      <c r="AJ312" s="154"/>
      <c r="AK312" s="154"/>
      <c r="AL312" s="154"/>
      <c r="AM312" s="154"/>
      <c r="AN312" s="154"/>
      <c r="AO312" s="154"/>
      <c r="AP312" s="154"/>
      <c r="AQ312" s="154"/>
      <c r="AR312" s="154"/>
      <c r="AS312" s="154"/>
      <c r="AT312" s="154"/>
      <c r="AU312" s="154"/>
      <c r="AV312" s="154"/>
      <c r="AW312" s="154"/>
      <c r="AX312" s="154"/>
      <c r="AY312" s="154"/>
      <c r="AZ312" s="154"/>
      <c r="BA312" s="154"/>
      <c r="BB312" s="154"/>
      <c r="BC312" s="154"/>
      <c r="BD312" s="154"/>
      <c r="BE312" s="154"/>
      <c r="BF312" s="154"/>
      <c r="BG312" s="154"/>
      <c r="BH312" s="154"/>
    </row>
    <row r="313" spans="1:60" ht="12.75" outlineLevel="1">
      <c r="A313" s="155">
        <v>156</v>
      </c>
      <c r="B313" s="161" t="s">
        <v>582</v>
      </c>
      <c r="C313" s="198" t="s">
        <v>583</v>
      </c>
      <c r="D313" s="163" t="s">
        <v>0</v>
      </c>
      <c r="E313" s="171">
        <v>4363.8151</v>
      </c>
      <c r="F313" s="175"/>
      <c r="G313" s="176">
        <f>ROUND(E313*F313,2)</f>
        <v>0</v>
      </c>
      <c r="H313" s="175"/>
      <c r="I313" s="176">
        <f>ROUND(E313*H313,2)</f>
        <v>0</v>
      </c>
      <c r="J313" s="175"/>
      <c r="K313" s="176">
        <f>ROUND(E313*J313,2)</f>
        <v>0</v>
      </c>
      <c r="L313" s="176">
        <v>15</v>
      </c>
      <c r="M313" s="176">
        <f>G313*(1+L313/100)</f>
        <v>0</v>
      </c>
      <c r="N313" s="164">
        <v>0</v>
      </c>
      <c r="O313" s="164">
        <f>ROUND(E313*N313,5)</f>
        <v>0</v>
      </c>
      <c r="P313" s="164">
        <v>0</v>
      </c>
      <c r="Q313" s="164">
        <f>ROUND(E313*P313,5)</f>
        <v>0</v>
      </c>
      <c r="R313" s="164"/>
      <c r="S313" s="164"/>
      <c r="T313" s="165">
        <v>0</v>
      </c>
      <c r="U313" s="164">
        <f>ROUND(E313*T313,2)</f>
        <v>0</v>
      </c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54" t="s">
        <v>150</v>
      </c>
      <c r="AF313" s="154"/>
      <c r="AG313" s="154"/>
      <c r="AH313" s="154"/>
      <c r="AI313" s="154"/>
      <c r="AJ313" s="154"/>
      <c r="AK313" s="154"/>
      <c r="AL313" s="154"/>
      <c r="AM313" s="154"/>
      <c r="AN313" s="154"/>
      <c r="AO313" s="154"/>
      <c r="AP313" s="154"/>
      <c r="AQ313" s="154"/>
      <c r="AR313" s="154"/>
      <c r="AS313" s="154"/>
      <c r="AT313" s="154"/>
      <c r="AU313" s="154"/>
      <c r="AV313" s="154"/>
      <c r="AW313" s="154"/>
      <c r="AX313" s="154"/>
      <c r="AY313" s="154"/>
      <c r="AZ313" s="154"/>
      <c r="BA313" s="154"/>
      <c r="BB313" s="154"/>
      <c r="BC313" s="154"/>
      <c r="BD313" s="154"/>
      <c r="BE313" s="154"/>
      <c r="BF313" s="154"/>
      <c r="BG313" s="154"/>
      <c r="BH313" s="154"/>
    </row>
    <row r="314" spans="1:31" ht="12.75">
      <c r="A314" s="156" t="s">
        <v>145</v>
      </c>
      <c r="B314" s="162" t="s">
        <v>108</v>
      </c>
      <c r="C314" s="200" t="s">
        <v>109</v>
      </c>
      <c r="D314" s="167"/>
      <c r="E314" s="173"/>
      <c r="F314" s="177"/>
      <c r="G314" s="177">
        <f>SUMIF(AE315:AE324,"&lt;&gt;NOR",G315:G324)</f>
        <v>0</v>
      </c>
      <c r="H314" s="177"/>
      <c r="I314" s="177">
        <f>SUM(I315:I324)</f>
        <v>0</v>
      </c>
      <c r="J314" s="177"/>
      <c r="K314" s="177">
        <f>SUM(K315:K324)</f>
        <v>0</v>
      </c>
      <c r="L314" s="177"/>
      <c r="M314" s="177">
        <f>SUM(M315:M324)</f>
        <v>0</v>
      </c>
      <c r="N314" s="168"/>
      <c r="O314" s="168">
        <f>SUM(O315:O324)</f>
        <v>0.09268000000000001</v>
      </c>
      <c r="P314" s="168"/>
      <c r="Q314" s="168">
        <f>SUM(Q315:Q324)</f>
        <v>0</v>
      </c>
      <c r="R314" s="168"/>
      <c r="S314" s="168"/>
      <c r="T314" s="169"/>
      <c r="U314" s="168">
        <f>SUM(U315:U324)</f>
        <v>45.28</v>
      </c>
      <c r="AE314" t="s">
        <v>146</v>
      </c>
    </row>
    <row r="315" spans="1:60" ht="12.75" outlineLevel="1">
      <c r="A315" s="155">
        <v>157</v>
      </c>
      <c r="B315" s="161" t="s">
        <v>584</v>
      </c>
      <c r="C315" s="198" t="s">
        <v>585</v>
      </c>
      <c r="D315" s="163" t="s">
        <v>182</v>
      </c>
      <c r="E315" s="171">
        <v>32.7</v>
      </c>
      <c r="F315" s="175"/>
      <c r="G315" s="176">
        <f>ROUND(E315*F315,2)</f>
        <v>0</v>
      </c>
      <c r="H315" s="175"/>
      <c r="I315" s="176">
        <f>ROUND(E315*H315,2)</f>
        <v>0</v>
      </c>
      <c r="J315" s="175"/>
      <c r="K315" s="176">
        <f>ROUND(E315*J315,2)</f>
        <v>0</v>
      </c>
      <c r="L315" s="176">
        <v>15</v>
      </c>
      <c r="M315" s="176">
        <f>G315*(1+L315/100)</f>
        <v>0</v>
      </c>
      <c r="N315" s="164">
        <v>0</v>
      </c>
      <c r="O315" s="164">
        <f>ROUND(E315*N315,5)</f>
        <v>0</v>
      </c>
      <c r="P315" s="164">
        <v>0</v>
      </c>
      <c r="Q315" s="164">
        <f>ROUND(E315*P315,5)</f>
        <v>0</v>
      </c>
      <c r="R315" s="164"/>
      <c r="S315" s="164"/>
      <c r="T315" s="165">
        <v>0.05</v>
      </c>
      <c r="U315" s="164">
        <f>ROUND(E315*T315,2)</f>
        <v>1.64</v>
      </c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54" t="s">
        <v>150</v>
      </c>
      <c r="AF315" s="154"/>
      <c r="AG315" s="154"/>
      <c r="AH315" s="154"/>
      <c r="AI315" s="154"/>
      <c r="AJ315" s="154"/>
      <c r="AK315" s="154"/>
      <c r="AL315" s="154"/>
      <c r="AM315" s="154"/>
      <c r="AN315" s="154"/>
      <c r="AO315" s="154"/>
      <c r="AP315" s="154"/>
      <c r="AQ315" s="154"/>
      <c r="AR315" s="154"/>
      <c r="AS315" s="154"/>
      <c r="AT315" s="154"/>
      <c r="AU315" s="154"/>
      <c r="AV315" s="154"/>
      <c r="AW315" s="154"/>
      <c r="AX315" s="154"/>
      <c r="AY315" s="154"/>
      <c r="AZ315" s="154"/>
      <c r="BA315" s="154"/>
      <c r="BB315" s="154"/>
      <c r="BC315" s="154"/>
      <c r="BD315" s="154"/>
      <c r="BE315" s="154"/>
      <c r="BF315" s="154"/>
      <c r="BG315" s="154"/>
      <c r="BH315" s="154"/>
    </row>
    <row r="316" spans="1:60" ht="12.75" outlineLevel="1">
      <c r="A316" s="155"/>
      <c r="B316" s="161"/>
      <c r="C316" s="199" t="s">
        <v>586</v>
      </c>
      <c r="D316" s="166"/>
      <c r="E316" s="172">
        <v>32.7</v>
      </c>
      <c r="F316" s="176"/>
      <c r="G316" s="176"/>
      <c r="H316" s="176"/>
      <c r="I316" s="176"/>
      <c r="J316" s="176"/>
      <c r="K316" s="176"/>
      <c r="L316" s="176"/>
      <c r="M316" s="176"/>
      <c r="N316" s="164"/>
      <c r="O316" s="164"/>
      <c r="P316" s="164"/>
      <c r="Q316" s="164"/>
      <c r="R316" s="164"/>
      <c r="S316" s="164"/>
      <c r="T316" s="165"/>
      <c r="U316" s="16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54" t="s">
        <v>152</v>
      </c>
      <c r="AF316" s="154">
        <v>0</v>
      </c>
      <c r="AG316" s="154"/>
      <c r="AH316" s="154"/>
      <c r="AI316" s="154"/>
      <c r="AJ316" s="154"/>
      <c r="AK316" s="154"/>
      <c r="AL316" s="154"/>
      <c r="AM316" s="154"/>
      <c r="AN316" s="154"/>
      <c r="AO316" s="154"/>
      <c r="AP316" s="154"/>
      <c r="AQ316" s="154"/>
      <c r="AR316" s="154"/>
      <c r="AS316" s="154"/>
      <c r="AT316" s="154"/>
      <c r="AU316" s="154"/>
      <c r="AV316" s="154"/>
      <c r="AW316" s="154"/>
      <c r="AX316" s="154"/>
      <c r="AY316" s="154"/>
      <c r="AZ316" s="154"/>
      <c r="BA316" s="154"/>
      <c r="BB316" s="154"/>
      <c r="BC316" s="154"/>
      <c r="BD316" s="154"/>
      <c r="BE316" s="154"/>
      <c r="BF316" s="154"/>
      <c r="BG316" s="154"/>
      <c r="BH316" s="154"/>
    </row>
    <row r="317" spans="1:60" ht="22.5" outlineLevel="1">
      <c r="A317" s="155">
        <v>158</v>
      </c>
      <c r="B317" s="161" t="s">
        <v>587</v>
      </c>
      <c r="C317" s="198" t="s">
        <v>588</v>
      </c>
      <c r="D317" s="163" t="s">
        <v>182</v>
      </c>
      <c r="E317" s="171">
        <v>32.7</v>
      </c>
      <c r="F317" s="175"/>
      <c r="G317" s="176">
        <f>ROUND(E317*F317,2)</f>
        <v>0</v>
      </c>
      <c r="H317" s="175"/>
      <c r="I317" s="176">
        <f>ROUND(E317*H317,2)</f>
        <v>0</v>
      </c>
      <c r="J317" s="175"/>
      <c r="K317" s="176">
        <f>ROUND(E317*J317,2)</f>
        <v>0</v>
      </c>
      <c r="L317" s="176">
        <v>15</v>
      </c>
      <c r="M317" s="176">
        <f>G317*(1+L317/100)</f>
        <v>0</v>
      </c>
      <c r="N317" s="164">
        <v>0.0025</v>
      </c>
      <c r="O317" s="164">
        <f>ROUND(E317*N317,5)</f>
        <v>0.08175</v>
      </c>
      <c r="P317" s="164">
        <v>0</v>
      </c>
      <c r="Q317" s="164">
        <f>ROUND(E317*P317,5)</f>
        <v>0</v>
      </c>
      <c r="R317" s="164"/>
      <c r="S317" s="164"/>
      <c r="T317" s="165">
        <v>0.83</v>
      </c>
      <c r="U317" s="164">
        <f>ROUND(E317*T317,2)</f>
        <v>27.14</v>
      </c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4" t="s">
        <v>150</v>
      </c>
      <c r="AF317" s="154"/>
      <c r="AG317" s="154"/>
      <c r="AH317" s="154"/>
      <c r="AI317" s="154"/>
      <c r="AJ317" s="154"/>
      <c r="AK317" s="154"/>
      <c r="AL317" s="154"/>
      <c r="AM317" s="154"/>
      <c r="AN317" s="154"/>
      <c r="AO317" s="154"/>
      <c r="AP317" s="154"/>
      <c r="AQ317" s="154"/>
      <c r="AR317" s="154"/>
      <c r="AS317" s="154"/>
      <c r="AT317" s="154"/>
      <c r="AU317" s="154"/>
      <c r="AV317" s="154"/>
      <c r="AW317" s="154"/>
      <c r="AX317" s="154"/>
      <c r="AY317" s="154"/>
      <c r="AZ317" s="154"/>
      <c r="BA317" s="154"/>
      <c r="BB317" s="154"/>
      <c r="BC317" s="154"/>
      <c r="BD317" s="154"/>
      <c r="BE317" s="154"/>
      <c r="BF317" s="154"/>
      <c r="BG317" s="154"/>
      <c r="BH317" s="154"/>
    </row>
    <row r="318" spans="1:60" ht="12.75" outlineLevel="1">
      <c r="A318" s="155"/>
      <c r="B318" s="161"/>
      <c r="C318" s="199" t="s">
        <v>589</v>
      </c>
      <c r="D318" s="166"/>
      <c r="E318" s="172">
        <v>10.8</v>
      </c>
      <c r="F318" s="176"/>
      <c r="G318" s="176"/>
      <c r="H318" s="176"/>
      <c r="I318" s="176"/>
      <c r="J318" s="176"/>
      <c r="K318" s="176"/>
      <c r="L318" s="176"/>
      <c r="M318" s="176"/>
      <c r="N318" s="164"/>
      <c r="O318" s="164"/>
      <c r="P318" s="164"/>
      <c r="Q318" s="164"/>
      <c r="R318" s="164"/>
      <c r="S318" s="164"/>
      <c r="T318" s="165"/>
      <c r="U318" s="16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54" t="s">
        <v>152</v>
      </c>
      <c r="AF318" s="154">
        <v>0</v>
      </c>
      <c r="AG318" s="154"/>
      <c r="AH318" s="154"/>
      <c r="AI318" s="154"/>
      <c r="AJ318" s="154"/>
      <c r="AK318" s="154"/>
      <c r="AL318" s="154"/>
      <c r="AM318" s="154"/>
      <c r="AN318" s="154"/>
      <c r="AO318" s="154"/>
      <c r="AP318" s="154"/>
      <c r="AQ318" s="154"/>
      <c r="AR318" s="154"/>
      <c r="AS318" s="154"/>
      <c r="AT318" s="154"/>
      <c r="AU318" s="154"/>
      <c r="AV318" s="154"/>
      <c r="AW318" s="154"/>
      <c r="AX318" s="154"/>
      <c r="AY318" s="154"/>
      <c r="AZ318" s="154"/>
      <c r="BA318" s="154"/>
      <c r="BB318" s="154"/>
      <c r="BC318" s="154"/>
      <c r="BD318" s="154"/>
      <c r="BE318" s="154"/>
      <c r="BF318" s="154"/>
      <c r="BG318" s="154"/>
      <c r="BH318" s="154"/>
    </row>
    <row r="319" spans="1:60" ht="12.75" outlineLevel="1">
      <c r="A319" s="155"/>
      <c r="B319" s="161"/>
      <c r="C319" s="199" t="s">
        <v>590</v>
      </c>
      <c r="D319" s="166"/>
      <c r="E319" s="172">
        <v>21.9</v>
      </c>
      <c r="F319" s="176"/>
      <c r="G319" s="176"/>
      <c r="H319" s="176"/>
      <c r="I319" s="176"/>
      <c r="J319" s="176"/>
      <c r="K319" s="176"/>
      <c r="L319" s="176"/>
      <c r="M319" s="176"/>
      <c r="N319" s="164"/>
      <c r="O319" s="164"/>
      <c r="P319" s="164"/>
      <c r="Q319" s="164"/>
      <c r="R319" s="164"/>
      <c r="S319" s="164"/>
      <c r="T319" s="165"/>
      <c r="U319" s="16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 t="s">
        <v>152</v>
      </c>
      <c r="AF319" s="154">
        <v>0</v>
      </c>
      <c r="AG319" s="154"/>
      <c r="AH319" s="154"/>
      <c r="AI319" s="154"/>
      <c r="AJ319" s="154"/>
      <c r="AK319" s="154"/>
      <c r="AL319" s="154"/>
      <c r="AM319" s="154"/>
      <c r="AN319" s="154"/>
      <c r="AO319" s="154"/>
      <c r="AP319" s="154"/>
      <c r="AQ319" s="154"/>
      <c r="AR319" s="154"/>
      <c r="AS319" s="154"/>
      <c r="AT319" s="154"/>
      <c r="AU319" s="154"/>
      <c r="AV319" s="154"/>
      <c r="AW319" s="154"/>
      <c r="AX319" s="154"/>
      <c r="AY319" s="154"/>
      <c r="AZ319" s="154"/>
      <c r="BA319" s="154"/>
      <c r="BB319" s="154"/>
      <c r="BC319" s="154"/>
      <c r="BD319" s="154"/>
      <c r="BE319" s="154"/>
      <c r="BF319" s="154"/>
      <c r="BG319" s="154"/>
      <c r="BH319" s="154"/>
    </row>
    <row r="320" spans="1:60" ht="22.5" outlineLevel="1">
      <c r="A320" s="155">
        <v>159</v>
      </c>
      <c r="B320" s="161" t="s">
        <v>591</v>
      </c>
      <c r="C320" s="198" t="s">
        <v>592</v>
      </c>
      <c r="D320" s="163" t="s">
        <v>257</v>
      </c>
      <c r="E320" s="171">
        <v>42.2</v>
      </c>
      <c r="F320" s="175"/>
      <c r="G320" s="176">
        <f>ROUND(E320*F320,2)</f>
        <v>0</v>
      </c>
      <c r="H320" s="175"/>
      <c r="I320" s="176">
        <f>ROUND(E320*H320,2)</f>
        <v>0</v>
      </c>
      <c r="J320" s="175"/>
      <c r="K320" s="176">
        <f>ROUND(E320*J320,2)</f>
        <v>0</v>
      </c>
      <c r="L320" s="176">
        <v>15</v>
      </c>
      <c r="M320" s="176">
        <f>G320*(1+L320/100)</f>
        <v>0</v>
      </c>
      <c r="N320" s="164">
        <v>0.0002</v>
      </c>
      <c r="O320" s="164">
        <f>ROUND(E320*N320,5)</f>
        <v>0.00844</v>
      </c>
      <c r="P320" s="164">
        <v>0</v>
      </c>
      <c r="Q320" s="164">
        <f>ROUND(E320*P320,5)</f>
        <v>0</v>
      </c>
      <c r="R320" s="164"/>
      <c r="S320" s="164"/>
      <c r="T320" s="165">
        <v>0.17</v>
      </c>
      <c r="U320" s="164">
        <f>ROUND(E320*T320,2)</f>
        <v>7.17</v>
      </c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 t="s">
        <v>150</v>
      </c>
      <c r="AF320" s="154"/>
      <c r="AG320" s="154"/>
      <c r="AH320" s="154"/>
      <c r="AI320" s="154"/>
      <c r="AJ320" s="154"/>
      <c r="AK320" s="154"/>
      <c r="AL320" s="154"/>
      <c r="AM320" s="154"/>
      <c r="AN320" s="154"/>
      <c r="AO320" s="154"/>
      <c r="AP320" s="154"/>
      <c r="AQ320" s="154"/>
      <c r="AR320" s="154"/>
      <c r="AS320" s="154"/>
      <c r="AT320" s="154"/>
      <c r="AU320" s="154"/>
      <c r="AV320" s="154"/>
      <c r="AW320" s="154"/>
      <c r="AX320" s="154"/>
      <c r="AY320" s="154"/>
      <c r="AZ320" s="154"/>
      <c r="BA320" s="154"/>
      <c r="BB320" s="154"/>
      <c r="BC320" s="154"/>
      <c r="BD320" s="154"/>
      <c r="BE320" s="154"/>
      <c r="BF320" s="154"/>
      <c r="BG320" s="154"/>
      <c r="BH320" s="154"/>
    </row>
    <row r="321" spans="1:60" ht="12.75" outlineLevel="1">
      <c r="A321" s="155"/>
      <c r="B321" s="161"/>
      <c r="C321" s="199" t="s">
        <v>593</v>
      </c>
      <c r="D321" s="166"/>
      <c r="E321" s="172">
        <v>42.2</v>
      </c>
      <c r="F321" s="176"/>
      <c r="G321" s="176"/>
      <c r="H321" s="176"/>
      <c r="I321" s="176"/>
      <c r="J321" s="176"/>
      <c r="K321" s="176"/>
      <c r="L321" s="176"/>
      <c r="M321" s="176"/>
      <c r="N321" s="164"/>
      <c r="O321" s="164"/>
      <c r="P321" s="164"/>
      <c r="Q321" s="164"/>
      <c r="R321" s="164"/>
      <c r="S321" s="164"/>
      <c r="T321" s="165"/>
      <c r="U321" s="16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 t="s">
        <v>152</v>
      </c>
      <c r="AF321" s="154">
        <v>0</v>
      </c>
      <c r="AG321" s="154"/>
      <c r="AH321" s="154"/>
      <c r="AI321" s="154"/>
      <c r="AJ321" s="154"/>
      <c r="AK321" s="154"/>
      <c r="AL321" s="154"/>
      <c r="AM321" s="154"/>
      <c r="AN321" s="154"/>
      <c r="AO321" s="154"/>
      <c r="AP321" s="154"/>
      <c r="AQ321" s="154"/>
      <c r="AR321" s="154"/>
      <c r="AS321" s="154"/>
      <c r="AT321" s="154"/>
      <c r="AU321" s="154"/>
      <c r="AV321" s="154"/>
      <c r="AW321" s="154"/>
      <c r="AX321" s="154"/>
      <c r="AY321" s="154"/>
      <c r="AZ321" s="154"/>
      <c r="BA321" s="154"/>
      <c r="BB321" s="154"/>
      <c r="BC321" s="154"/>
      <c r="BD321" s="154"/>
      <c r="BE321" s="154"/>
      <c r="BF321" s="154"/>
      <c r="BG321" s="154"/>
      <c r="BH321" s="154"/>
    </row>
    <row r="322" spans="1:60" ht="12.75" outlineLevel="1">
      <c r="A322" s="155">
        <v>160</v>
      </c>
      <c r="B322" s="161" t="s">
        <v>594</v>
      </c>
      <c r="C322" s="198" t="s">
        <v>595</v>
      </c>
      <c r="D322" s="163" t="s">
        <v>257</v>
      </c>
      <c r="E322" s="171">
        <v>62.2</v>
      </c>
      <c r="F322" s="175"/>
      <c r="G322" s="176">
        <f>ROUND(E322*F322,2)</f>
        <v>0</v>
      </c>
      <c r="H322" s="175"/>
      <c r="I322" s="176">
        <f>ROUND(E322*H322,2)</f>
        <v>0</v>
      </c>
      <c r="J322" s="175"/>
      <c r="K322" s="176">
        <f>ROUND(E322*J322,2)</f>
        <v>0</v>
      </c>
      <c r="L322" s="176">
        <v>15</v>
      </c>
      <c r="M322" s="176">
        <f>G322*(1+L322/100)</f>
        <v>0</v>
      </c>
      <c r="N322" s="164">
        <v>4E-05</v>
      </c>
      <c r="O322" s="164">
        <f>ROUND(E322*N322,5)</f>
        <v>0.00249</v>
      </c>
      <c r="P322" s="164">
        <v>0</v>
      </c>
      <c r="Q322" s="164">
        <f>ROUND(E322*P322,5)</f>
        <v>0</v>
      </c>
      <c r="R322" s="164"/>
      <c r="S322" s="164"/>
      <c r="T322" s="165">
        <v>0.15</v>
      </c>
      <c r="U322" s="164">
        <f>ROUND(E322*T322,2)</f>
        <v>9.33</v>
      </c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54" t="s">
        <v>150</v>
      </c>
      <c r="AF322" s="154"/>
      <c r="AG322" s="154"/>
      <c r="AH322" s="154"/>
      <c r="AI322" s="154"/>
      <c r="AJ322" s="154"/>
      <c r="AK322" s="154"/>
      <c r="AL322" s="154"/>
      <c r="AM322" s="154"/>
      <c r="AN322" s="154"/>
      <c r="AO322" s="154"/>
      <c r="AP322" s="154"/>
      <c r="AQ322" s="154"/>
      <c r="AR322" s="154"/>
      <c r="AS322" s="154"/>
      <c r="AT322" s="154"/>
      <c r="AU322" s="154"/>
      <c r="AV322" s="154"/>
      <c r="AW322" s="154"/>
      <c r="AX322" s="154"/>
      <c r="AY322" s="154"/>
      <c r="AZ322" s="154"/>
      <c r="BA322" s="154"/>
      <c r="BB322" s="154"/>
      <c r="BC322" s="154"/>
      <c r="BD322" s="154"/>
      <c r="BE322" s="154"/>
      <c r="BF322" s="154"/>
      <c r="BG322" s="154"/>
      <c r="BH322" s="154"/>
    </row>
    <row r="323" spans="1:60" ht="12.75" outlineLevel="1">
      <c r="A323" s="155"/>
      <c r="B323" s="161"/>
      <c r="C323" s="199" t="s">
        <v>596</v>
      </c>
      <c r="D323" s="166"/>
      <c r="E323" s="172">
        <v>62.2</v>
      </c>
      <c r="F323" s="176"/>
      <c r="G323" s="176"/>
      <c r="H323" s="176"/>
      <c r="I323" s="176"/>
      <c r="J323" s="176"/>
      <c r="K323" s="176"/>
      <c r="L323" s="176"/>
      <c r="M323" s="176"/>
      <c r="N323" s="164"/>
      <c r="O323" s="164"/>
      <c r="P323" s="164"/>
      <c r="Q323" s="164"/>
      <c r="R323" s="164"/>
      <c r="S323" s="164"/>
      <c r="T323" s="165"/>
      <c r="U323" s="16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54" t="s">
        <v>152</v>
      </c>
      <c r="AF323" s="154">
        <v>0</v>
      </c>
      <c r="AG323" s="154"/>
      <c r="AH323" s="154"/>
      <c r="AI323" s="154"/>
      <c r="AJ323" s="154"/>
      <c r="AK323" s="154"/>
      <c r="AL323" s="154"/>
      <c r="AM323" s="154"/>
      <c r="AN323" s="154"/>
      <c r="AO323" s="154"/>
      <c r="AP323" s="154"/>
      <c r="AQ323" s="154"/>
      <c r="AR323" s="154"/>
      <c r="AS323" s="154"/>
      <c r="AT323" s="154"/>
      <c r="AU323" s="154"/>
      <c r="AV323" s="154"/>
      <c r="AW323" s="154"/>
      <c r="AX323" s="154"/>
      <c r="AY323" s="154"/>
      <c r="AZ323" s="154"/>
      <c r="BA323" s="154"/>
      <c r="BB323" s="154"/>
      <c r="BC323" s="154"/>
      <c r="BD323" s="154"/>
      <c r="BE323" s="154"/>
      <c r="BF323" s="154"/>
      <c r="BG323" s="154"/>
      <c r="BH323" s="154"/>
    </row>
    <row r="324" spans="1:60" ht="12.75" outlineLevel="1">
      <c r="A324" s="155">
        <v>161</v>
      </c>
      <c r="B324" s="161" t="s">
        <v>597</v>
      </c>
      <c r="C324" s="198" t="s">
        <v>598</v>
      </c>
      <c r="D324" s="163" t="s">
        <v>0</v>
      </c>
      <c r="E324" s="171">
        <v>428.7074</v>
      </c>
      <c r="F324" s="175"/>
      <c r="G324" s="176">
        <f>ROUND(E324*F324,2)</f>
        <v>0</v>
      </c>
      <c r="H324" s="175"/>
      <c r="I324" s="176">
        <f>ROUND(E324*H324,2)</f>
        <v>0</v>
      </c>
      <c r="J324" s="175"/>
      <c r="K324" s="176">
        <f>ROUND(E324*J324,2)</f>
        <v>0</v>
      </c>
      <c r="L324" s="176">
        <v>15</v>
      </c>
      <c r="M324" s="176">
        <f>G324*(1+L324/100)</f>
        <v>0</v>
      </c>
      <c r="N324" s="164">
        <v>0</v>
      </c>
      <c r="O324" s="164">
        <f>ROUND(E324*N324,5)</f>
        <v>0</v>
      </c>
      <c r="P324" s="164">
        <v>0</v>
      </c>
      <c r="Q324" s="164">
        <f>ROUND(E324*P324,5)</f>
        <v>0</v>
      </c>
      <c r="R324" s="164"/>
      <c r="S324" s="164"/>
      <c r="T324" s="165">
        <v>0</v>
      </c>
      <c r="U324" s="164">
        <f>ROUND(E324*T324,2)</f>
        <v>0</v>
      </c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4" t="s">
        <v>150</v>
      </c>
      <c r="AF324" s="154"/>
      <c r="AG324" s="154"/>
      <c r="AH324" s="154"/>
      <c r="AI324" s="154"/>
      <c r="AJ324" s="154"/>
      <c r="AK324" s="154"/>
      <c r="AL324" s="154"/>
      <c r="AM324" s="154"/>
      <c r="AN324" s="154"/>
      <c r="AO324" s="154"/>
      <c r="AP324" s="154"/>
      <c r="AQ324" s="154"/>
      <c r="AR324" s="154"/>
      <c r="AS324" s="154"/>
      <c r="AT324" s="154"/>
      <c r="AU324" s="154"/>
      <c r="AV324" s="154"/>
      <c r="AW324" s="154"/>
      <c r="AX324" s="154"/>
      <c r="AY324" s="154"/>
      <c r="AZ324" s="154"/>
      <c r="BA324" s="154"/>
      <c r="BB324" s="154"/>
      <c r="BC324" s="154"/>
      <c r="BD324" s="154"/>
      <c r="BE324" s="154"/>
      <c r="BF324" s="154"/>
      <c r="BG324" s="154"/>
      <c r="BH324" s="154"/>
    </row>
    <row r="325" spans="1:31" ht="12.75">
      <c r="A325" s="156" t="s">
        <v>145</v>
      </c>
      <c r="B325" s="162" t="s">
        <v>110</v>
      </c>
      <c r="C325" s="200" t="s">
        <v>111</v>
      </c>
      <c r="D325" s="167"/>
      <c r="E325" s="173"/>
      <c r="F325" s="177"/>
      <c r="G325" s="177">
        <f>SUMIF(AE326:AE336,"&lt;&gt;NOR",G326:G336)</f>
        <v>0</v>
      </c>
      <c r="H325" s="177"/>
      <c r="I325" s="177">
        <f>SUM(I326:I336)</f>
        <v>0</v>
      </c>
      <c r="J325" s="177"/>
      <c r="K325" s="177">
        <f>SUM(K326:K336)</f>
        <v>0</v>
      </c>
      <c r="L325" s="177"/>
      <c r="M325" s="177">
        <f>SUM(M326:M336)</f>
        <v>0</v>
      </c>
      <c r="N325" s="168"/>
      <c r="O325" s="168">
        <f>SUM(O326:O336)</f>
        <v>1.01095</v>
      </c>
      <c r="P325" s="168"/>
      <c r="Q325" s="168">
        <f>SUM(Q326:Q336)</f>
        <v>0</v>
      </c>
      <c r="R325" s="168"/>
      <c r="S325" s="168"/>
      <c r="T325" s="169"/>
      <c r="U325" s="168">
        <f>SUM(U326:U336)</f>
        <v>64.92999999999999</v>
      </c>
      <c r="AE325" t="s">
        <v>146</v>
      </c>
    </row>
    <row r="326" spans="1:60" ht="12.75" outlineLevel="1">
      <c r="A326" s="155">
        <v>162</v>
      </c>
      <c r="B326" s="161" t="s">
        <v>599</v>
      </c>
      <c r="C326" s="198" t="s">
        <v>600</v>
      </c>
      <c r="D326" s="163" t="s">
        <v>182</v>
      </c>
      <c r="E326" s="171">
        <v>81.3</v>
      </c>
      <c r="F326" s="175"/>
      <c r="G326" s="176">
        <f>ROUND(E326*F326,2)</f>
        <v>0</v>
      </c>
      <c r="H326" s="175"/>
      <c r="I326" s="176">
        <f>ROUND(E326*H326,2)</f>
        <v>0</v>
      </c>
      <c r="J326" s="175"/>
      <c r="K326" s="176">
        <f>ROUND(E326*J326,2)</f>
        <v>0</v>
      </c>
      <c r="L326" s="176">
        <v>15</v>
      </c>
      <c r="M326" s="176">
        <f>G326*(1+L326/100)</f>
        <v>0</v>
      </c>
      <c r="N326" s="164">
        <v>0</v>
      </c>
      <c r="O326" s="164">
        <f>ROUND(E326*N326,5)</f>
        <v>0</v>
      </c>
      <c r="P326" s="164">
        <v>0</v>
      </c>
      <c r="Q326" s="164">
        <f>ROUND(E326*P326,5)</f>
        <v>0</v>
      </c>
      <c r="R326" s="164"/>
      <c r="S326" s="164"/>
      <c r="T326" s="165">
        <v>0.147</v>
      </c>
      <c r="U326" s="164">
        <f>ROUND(E326*T326,2)</f>
        <v>11.95</v>
      </c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154" t="s">
        <v>150</v>
      </c>
      <c r="AF326" s="154"/>
      <c r="AG326" s="154"/>
      <c r="AH326" s="154"/>
      <c r="AI326" s="154"/>
      <c r="AJ326" s="154"/>
      <c r="AK326" s="154"/>
      <c r="AL326" s="154"/>
      <c r="AM326" s="154"/>
      <c r="AN326" s="154"/>
      <c r="AO326" s="154"/>
      <c r="AP326" s="154"/>
      <c r="AQ326" s="154"/>
      <c r="AR326" s="154"/>
      <c r="AS326" s="154"/>
      <c r="AT326" s="154"/>
      <c r="AU326" s="154"/>
      <c r="AV326" s="154"/>
      <c r="AW326" s="154"/>
      <c r="AX326" s="154"/>
      <c r="AY326" s="154"/>
      <c r="AZ326" s="154"/>
      <c r="BA326" s="154"/>
      <c r="BB326" s="154"/>
      <c r="BC326" s="154"/>
      <c r="BD326" s="154"/>
      <c r="BE326" s="154"/>
      <c r="BF326" s="154"/>
      <c r="BG326" s="154"/>
      <c r="BH326" s="154"/>
    </row>
    <row r="327" spans="1:60" ht="12.75" outlineLevel="1">
      <c r="A327" s="155"/>
      <c r="B327" s="161"/>
      <c r="C327" s="199" t="s">
        <v>601</v>
      </c>
      <c r="D327" s="166"/>
      <c r="E327" s="172">
        <v>81.3</v>
      </c>
      <c r="F327" s="176"/>
      <c r="G327" s="176"/>
      <c r="H327" s="176"/>
      <c r="I327" s="176"/>
      <c r="J327" s="176"/>
      <c r="K327" s="176"/>
      <c r="L327" s="176"/>
      <c r="M327" s="176"/>
      <c r="N327" s="164"/>
      <c r="O327" s="164"/>
      <c r="P327" s="164"/>
      <c r="Q327" s="164"/>
      <c r="R327" s="164"/>
      <c r="S327" s="164"/>
      <c r="T327" s="165"/>
      <c r="U327" s="164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154" t="s">
        <v>152</v>
      </c>
      <c r="AF327" s="154">
        <v>0</v>
      </c>
      <c r="AG327" s="154"/>
      <c r="AH327" s="154"/>
      <c r="AI327" s="154"/>
      <c r="AJ327" s="154"/>
      <c r="AK327" s="154"/>
      <c r="AL327" s="154"/>
      <c r="AM327" s="154"/>
      <c r="AN327" s="154"/>
      <c r="AO327" s="154"/>
      <c r="AP327" s="154"/>
      <c r="AQ327" s="154"/>
      <c r="AR327" s="154"/>
      <c r="AS327" s="154"/>
      <c r="AT327" s="154"/>
      <c r="AU327" s="154"/>
      <c r="AV327" s="154"/>
      <c r="AW327" s="154"/>
      <c r="AX327" s="154"/>
      <c r="AY327" s="154"/>
      <c r="AZ327" s="154"/>
      <c r="BA327" s="154"/>
      <c r="BB327" s="154"/>
      <c r="BC327" s="154"/>
      <c r="BD327" s="154"/>
      <c r="BE327" s="154"/>
      <c r="BF327" s="154"/>
      <c r="BG327" s="154"/>
      <c r="BH327" s="154"/>
    </row>
    <row r="328" spans="1:60" ht="12.75" outlineLevel="1">
      <c r="A328" s="155">
        <v>163</v>
      </c>
      <c r="B328" s="161" t="s">
        <v>602</v>
      </c>
      <c r="C328" s="198" t="s">
        <v>585</v>
      </c>
      <c r="D328" s="163" t="s">
        <v>182</v>
      </c>
      <c r="E328" s="171">
        <v>81.3</v>
      </c>
      <c r="F328" s="175"/>
      <c r="G328" s="176">
        <f>ROUND(E328*F328,2)</f>
        <v>0</v>
      </c>
      <c r="H328" s="175"/>
      <c r="I328" s="176">
        <f>ROUND(E328*H328,2)</f>
        <v>0</v>
      </c>
      <c r="J328" s="175"/>
      <c r="K328" s="176">
        <f>ROUND(E328*J328,2)</f>
        <v>0</v>
      </c>
      <c r="L328" s="176">
        <v>15</v>
      </c>
      <c r="M328" s="176">
        <f>G328*(1+L328/100)</f>
        <v>0</v>
      </c>
      <c r="N328" s="164">
        <v>0</v>
      </c>
      <c r="O328" s="164">
        <f>ROUND(E328*N328,5)</f>
        <v>0</v>
      </c>
      <c r="P328" s="164">
        <v>0</v>
      </c>
      <c r="Q328" s="164">
        <f>ROUND(E328*P328,5)</f>
        <v>0</v>
      </c>
      <c r="R328" s="164"/>
      <c r="S328" s="164"/>
      <c r="T328" s="165">
        <v>0.046</v>
      </c>
      <c r="U328" s="164">
        <f>ROUND(E328*T328,2)</f>
        <v>3.74</v>
      </c>
      <c r="V328" s="154"/>
      <c r="W328" s="154"/>
      <c r="X328" s="154"/>
      <c r="Y328" s="154"/>
      <c r="Z328" s="154"/>
      <c r="AA328" s="154"/>
      <c r="AB328" s="154"/>
      <c r="AC328" s="154"/>
      <c r="AD328" s="154"/>
      <c r="AE328" s="154" t="s">
        <v>150</v>
      </c>
      <c r="AF328" s="154"/>
      <c r="AG328" s="154"/>
      <c r="AH328" s="154"/>
      <c r="AI328" s="154"/>
      <c r="AJ328" s="154"/>
      <c r="AK328" s="154"/>
      <c r="AL328" s="154"/>
      <c r="AM328" s="154"/>
      <c r="AN328" s="154"/>
      <c r="AO328" s="154"/>
      <c r="AP328" s="154"/>
      <c r="AQ328" s="154"/>
      <c r="AR328" s="154"/>
      <c r="AS328" s="154"/>
      <c r="AT328" s="154"/>
      <c r="AU328" s="154"/>
      <c r="AV328" s="154"/>
      <c r="AW328" s="154"/>
      <c r="AX328" s="154"/>
      <c r="AY328" s="154"/>
      <c r="AZ328" s="154"/>
      <c r="BA328" s="154"/>
      <c r="BB328" s="154"/>
      <c r="BC328" s="154"/>
      <c r="BD328" s="154"/>
      <c r="BE328" s="154"/>
      <c r="BF328" s="154"/>
      <c r="BG328" s="154"/>
      <c r="BH328" s="154"/>
    </row>
    <row r="329" spans="1:60" ht="22.5" outlineLevel="1">
      <c r="A329" s="155">
        <v>164</v>
      </c>
      <c r="B329" s="161" t="s">
        <v>603</v>
      </c>
      <c r="C329" s="198" t="s">
        <v>604</v>
      </c>
      <c r="D329" s="163" t="s">
        <v>182</v>
      </c>
      <c r="E329" s="171">
        <v>81.3</v>
      </c>
      <c r="F329" s="175"/>
      <c r="G329" s="176">
        <f>ROUND(E329*F329,2)</f>
        <v>0</v>
      </c>
      <c r="H329" s="175"/>
      <c r="I329" s="176">
        <f>ROUND(E329*H329,2)</f>
        <v>0</v>
      </c>
      <c r="J329" s="175"/>
      <c r="K329" s="176">
        <f>ROUND(E329*J329,2)</f>
        <v>0</v>
      </c>
      <c r="L329" s="176">
        <v>15</v>
      </c>
      <c r="M329" s="176">
        <f>G329*(1+L329/100)</f>
        <v>0</v>
      </c>
      <c r="N329" s="164">
        <v>0.00033</v>
      </c>
      <c r="O329" s="164">
        <f>ROUND(E329*N329,5)</f>
        <v>0.02683</v>
      </c>
      <c r="P329" s="164">
        <v>0</v>
      </c>
      <c r="Q329" s="164">
        <f>ROUND(E329*P329,5)</f>
        <v>0</v>
      </c>
      <c r="R329" s="164"/>
      <c r="S329" s="164"/>
      <c r="T329" s="165">
        <v>0.45</v>
      </c>
      <c r="U329" s="164">
        <f>ROUND(E329*T329,2)</f>
        <v>36.59</v>
      </c>
      <c r="V329" s="154"/>
      <c r="W329" s="154"/>
      <c r="X329" s="154"/>
      <c r="Y329" s="154"/>
      <c r="Z329" s="154"/>
      <c r="AA329" s="154"/>
      <c r="AB329" s="154"/>
      <c r="AC329" s="154"/>
      <c r="AD329" s="154"/>
      <c r="AE329" s="154" t="s">
        <v>150</v>
      </c>
      <c r="AF329" s="154"/>
      <c r="AG329" s="154"/>
      <c r="AH329" s="154"/>
      <c r="AI329" s="154"/>
      <c r="AJ329" s="154"/>
      <c r="AK329" s="154"/>
      <c r="AL329" s="154"/>
      <c r="AM329" s="154"/>
      <c r="AN329" s="154"/>
      <c r="AO329" s="154"/>
      <c r="AP329" s="154"/>
      <c r="AQ329" s="154"/>
      <c r="AR329" s="154"/>
      <c r="AS329" s="154"/>
      <c r="AT329" s="154"/>
      <c r="AU329" s="154"/>
      <c r="AV329" s="154"/>
      <c r="AW329" s="154"/>
      <c r="AX329" s="154"/>
      <c r="AY329" s="154"/>
      <c r="AZ329" s="154"/>
      <c r="BA329" s="154"/>
      <c r="BB329" s="154"/>
      <c r="BC329" s="154"/>
      <c r="BD329" s="154"/>
      <c r="BE329" s="154"/>
      <c r="BF329" s="154"/>
      <c r="BG329" s="154"/>
      <c r="BH329" s="154"/>
    </row>
    <row r="330" spans="1:60" ht="12.75" outlineLevel="1">
      <c r="A330" s="155"/>
      <c r="B330" s="161"/>
      <c r="C330" s="199" t="s">
        <v>605</v>
      </c>
      <c r="D330" s="166"/>
      <c r="E330" s="172">
        <v>81.3</v>
      </c>
      <c r="F330" s="176"/>
      <c r="G330" s="176"/>
      <c r="H330" s="176"/>
      <c r="I330" s="176"/>
      <c r="J330" s="176"/>
      <c r="K330" s="176"/>
      <c r="L330" s="176"/>
      <c r="M330" s="176"/>
      <c r="N330" s="164"/>
      <c r="O330" s="164"/>
      <c r="P330" s="164"/>
      <c r="Q330" s="164"/>
      <c r="R330" s="164"/>
      <c r="S330" s="164"/>
      <c r="T330" s="165"/>
      <c r="U330" s="16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 t="s">
        <v>152</v>
      </c>
      <c r="AF330" s="154">
        <v>0</v>
      </c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  <c r="AQ330" s="154"/>
      <c r="AR330" s="154"/>
      <c r="AS330" s="154"/>
      <c r="AT330" s="154"/>
      <c r="AU330" s="154"/>
      <c r="AV330" s="154"/>
      <c r="AW330" s="154"/>
      <c r="AX330" s="154"/>
      <c r="AY330" s="154"/>
      <c r="AZ330" s="154"/>
      <c r="BA330" s="154"/>
      <c r="BB330" s="154"/>
      <c r="BC330" s="154"/>
      <c r="BD330" s="154"/>
      <c r="BE330" s="154"/>
      <c r="BF330" s="154"/>
      <c r="BG330" s="154"/>
      <c r="BH330" s="154"/>
    </row>
    <row r="331" spans="1:60" ht="22.5" outlineLevel="1">
      <c r="A331" s="155">
        <v>165</v>
      </c>
      <c r="B331" s="161" t="s">
        <v>606</v>
      </c>
      <c r="C331" s="198" t="s">
        <v>607</v>
      </c>
      <c r="D331" s="163" t="s">
        <v>257</v>
      </c>
      <c r="E331" s="171">
        <v>85</v>
      </c>
      <c r="F331" s="175"/>
      <c r="G331" s="176">
        <f>ROUND(E331*F331,2)</f>
        <v>0</v>
      </c>
      <c r="H331" s="175"/>
      <c r="I331" s="176">
        <f>ROUND(E331*H331,2)</f>
        <v>0</v>
      </c>
      <c r="J331" s="175"/>
      <c r="K331" s="176">
        <f>ROUND(E331*J331,2)</f>
        <v>0</v>
      </c>
      <c r="L331" s="176">
        <v>15</v>
      </c>
      <c r="M331" s="176">
        <f>G331*(1+L331/100)</f>
        <v>0</v>
      </c>
      <c r="N331" s="164">
        <v>8E-05</v>
      </c>
      <c r="O331" s="164">
        <f>ROUND(E331*N331,5)</f>
        <v>0.0068</v>
      </c>
      <c r="P331" s="164">
        <v>0</v>
      </c>
      <c r="Q331" s="164">
        <f>ROUND(E331*P331,5)</f>
        <v>0</v>
      </c>
      <c r="R331" s="164"/>
      <c r="S331" s="164"/>
      <c r="T331" s="165">
        <v>0.1372</v>
      </c>
      <c r="U331" s="164">
        <f>ROUND(E331*T331,2)</f>
        <v>11.66</v>
      </c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154" t="s">
        <v>150</v>
      </c>
      <c r="AF331" s="154"/>
      <c r="AG331" s="154"/>
      <c r="AH331" s="154"/>
      <c r="AI331" s="154"/>
      <c r="AJ331" s="154"/>
      <c r="AK331" s="154"/>
      <c r="AL331" s="154"/>
      <c r="AM331" s="154"/>
      <c r="AN331" s="154"/>
      <c r="AO331" s="154"/>
      <c r="AP331" s="154"/>
      <c r="AQ331" s="154"/>
      <c r="AR331" s="154"/>
      <c r="AS331" s="154"/>
      <c r="AT331" s="154"/>
      <c r="AU331" s="154"/>
      <c r="AV331" s="154"/>
      <c r="AW331" s="154"/>
      <c r="AX331" s="154"/>
      <c r="AY331" s="154"/>
      <c r="AZ331" s="154"/>
      <c r="BA331" s="154"/>
      <c r="BB331" s="154"/>
      <c r="BC331" s="154"/>
      <c r="BD331" s="154"/>
      <c r="BE331" s="154"/>
      <c r="BF331" s="154"/>
      <c r="BG331" s="154"/>
      <c r="BH331" s="154"/>
    </row>
    <row r="332" spans="1:60" ht="22.5" outlineLevel="1">
      <c r="A332" s="155">
        <v>166</v>
      </c>
      <c r="B332" s="161" t="s">
        <v>608</v>
      </c>
      <c r="C332" s="198" t="s">
        <v>609</v>
      </c>
      <c r="D332" s="163" t="s">
        <v>182</v>
      </c>
      <c r="E332" s="171">
        <v>97.56</v>
      </c>
      <c r="F332" s="175"/>
      <c r="G332" s="176">
        <f>ROUND(E332*F332,2)</f>
        <v>0</v>
      </c>
      <c r="H332" s="175"/>
      <c r="I332" s="176">
        <f>ROUND(E332*H332,2)</f>
        <v>0</v>
      </c>
      <c r="J332" s="175"/>
      <c r="K332" s="176">
        <f>ROUND(E332*J332,2)</f>
        <v>0</v>
      </c>
      <c r="L332" s="176">
        <v>15</v>
      </c>
      <c r="M332" s="176">
        <f>G332*(1+L332/100)</f>
        <v>0</v>
      </c>
      <c r="N332" s="164">
        <v>0.01</v>
      </c>
      <c r="O332" s="164">
        <f>ROUND(E332*N332,5)</f>
        <v>0.9756</v>
      </c>
      <c r="P332" s="164">
        <v>0</v>
      </c>
      <c r="Q332" s="164">
        <f>ROUND(E332*P332,5)</f>
        <v>0</v>
      </c>
      <c r="R332" s="164"/>
      <c r="S332" s="164"/>
      <c r="T332" s="165">
        <v>0</v>
      </c>
      <c r="U332" s="164">
        <f>ROUND(E332*T332,2)</f>
        <v>0</v>
      </c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154" t="s">
        <v>199</v>
      </c>
      <c r="AF332" s="154"/>
      <c r="AG332" s="154"/>
      <c r="AH332" s="154"/>
      <c r="AI332" s="154"/>
      <c r="AJ332" s="154"/>
      <c r="AK332" s="154"/>
      <c r="AL332" s="154"/>
      <c r="AM332" s="154"/>
      <c r="AN332" s="154"/>
      <c r="AO332" s="154"/>
      <c r="AP332" s="154"/>
      <c r="AQ332" s="154"/>
      <c r="AR332" s="154"/>
      <c r="AS332" s="154"/>
      <c r="AT332" s="154"/>
      <c r="AU332" s="154"/>
      <c r="AV332" s="154"/>
      <c r="AW332" s="154"/>
      <c r="AX332" s="154"/>
      <c r="AY332" s="154"/>
      <c r="AZ332" s="154"/>
      <c r="BA332" s="154"/>
      <c r="BB332" s="154"/>
      <c r="BC332" s="154"/>
      <c r="BD332" s="154"/>
      <c r="BE332" s="154"/>
      <c r="BF332" s="154"/>
      <c r="BG332" s="154"/>
      <c r="BH332" s="154"/>
    </row>
    <row r="333" spans="1:60" ht="12.75" outlineLevel="1">
      <c r="A333" s="155"/>
      <c r="B333" s="161"/>
      <c r="C333" s="199" t="s">
        <v>610</v>
      </c>
      <c r="D333" s="166"/>
      <c r="E333" s="172">
        <v>97.56</v>
      </c>
      <c r="F333" s="176"/>
      <c r="G333" s="176"/>
      <c r="H333" s="176"/>
      <c r="I333" s="176"/>
      <c r="J333" s="176"/>
      <c r="K333" s="176"/>
      <c r="L333" s="176"/>
      <c r="M333" s="176"/>
      <c r="N333" s="164"/>
      <c r="O333" s="164"/>
      <c r="P333" s="164"/>
      <c r="Q333" s="164"/>
      <c r="R333" s="164"/>
      <c r="S333" s="164"/>
      <c r="T333" s="165"/>
      <c r="U333" s="16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4" t="s">
        <v>152</v>
      </c>
      <c r="AF333" s="154">
        <v>0</v>
      </c>
      <c r="AG333" s="154"/>
      <c r="AH333" s="154"/>
      <c r="AI333" s="154"/>
      <c r="AJ333" s="154"/>
      <c r="AK333" s="154"/>
      <c r="AL333" s="154"/>
      <c r="AM333" s="154"/>
      <c r="AN333" s="154"/>
      <c r="AO333" s="154"/>
      <c r="AP333" s="154"/>
      <c r="AQ333" s="154"/>
      <c r="AR333" s="154"/>
      <c r="AS333" s="154"/>
      <c r="AT333" s="154"/>
      <c r="AU333" s="154"/>
      <c r="AV333" s="154"/>
      <c r="AW333" s="154"/>
      <c r="AX333" s="154"/>
      <c r="AY333" s="154"/>
      <c r="AZ333" s="154"/>
      <c r="BA333" s="154"/>
      <c r="BB333" s="154"/>
      <c r="BC333" s="154"/>
      <c r="BD333" s="154"/>
      <c r="BE333" s="154"/>
      <c r="BF333" s="154"/>
      <c r="BG333" s="154"/>
      <c r="BH333" s="154"/>
    </row>
    <row r="334" spans="1:60" ht="12.75" outlineLevel="1">
      <c r="A334" s="155">
        <v>167</v>
      </c>
      <c r="B334" s="161" t="s">
        <v>611</v>
      </c>
      <c r="C334" s="198" t="s">
        <v>612</v>
      </c>
      <c r="D334" s="163" t="s">
        <v>257</v>
      </c>
      <c r="E334" s="171">
        <v>6.6</v>
      </c>
      <c r="F334" s="175"/>
      <c r="G334" s="176">
        <f>ROUND(E334*F334,2)</f>
        <v>0</v>
      </c>
      <c r="H334" s="175"/>
      <c r="I334" s="176">
        <f>ROUND(E334*H334,2)</f>
        <v>0</v>
      </c>
      <c r="J334" s="175"/>
      <c r="K334" s="176">
        <f>ROUND(E334*J334,2)</f>
        <v>0</v>
      </c>
      <c r="L334" s="176">
        <v>15</v>
      </c>
      <c r="M334" s="176">
        <f>G334*(1+L334/100)</f>
        <v>0</v>
      </c>
      <c r="N334" s="164">
        <v>0.00026</v>
      </c>
      <c r="O334" s="164">
        <f>ROUND(E334*N334,5)</f>
        <v>0.00172</v>
      </c>
      <c r="P334" s="164">
        <v>0</v>
      </c>
      <c r="Q334" s="164">
        <f>ROUND(E334*P334,5)</f>
        <v>0</v>
      </c>
      <c r="R334" s="164"/>
      <c r="S334" s="164"/>
      <c r="T334" s="165">
        <v>0.15</v>
      </c>
      <c r="U334" s="164">
        <f>ROUND(E334*T334,2)</f>
        <v>0.99</v>
      </c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154" t="s">
        <v>150</v>
      </c>
      <c r="AF334" s="154"/>
      <c r="AG334" s="154"/>
      <c r="AH334" s="154"/>
      <c r="AI334" s="154"/>
      <c r="AJ334" s="154"/>
      <c r="AK334" s="154"/>
      <c r="AL334" s="154"/>
      <c r="AM334" s="154"/>
      <c r="AN334" s="154"/>
      <c r="AO334" s="154"/>
      <c r="AP334" s="154"/>
      <c r="AQ334" s="154"/>
      <c r="AR334" s="154"/>
      <c r="AS334" s="154"/>
      <c r="AT334" s="154"/>
      <c r="AU334" s="154"/>
      <c r="AV334" s="154"/>
      <c r="AW334" s="154"/>
      <c r="AX334" s="154"/>
      <c r="AY334" s="154"/>
      <c r="AZ334" s="154"/>
      <c r="BA334" s="154"/>
      <c r="BB334" s="154"/>
      <c r="BC334" s="154"/>
      <c r="BD334" s="154"/>
      <c r="BE334" s="154"/>
      <c r="BF334" s="154"/>
      <c r="BG334" s="154"/>
      <c r="BH334" s="154"/>
    </row>
    <row r="335" spans="1:60" ht="12.75" outlineLevel="1">
      <c r="A335" s="155"/>
      <c r="B335" s="161"/>
      <c r="C335" s="199" t="s">
        <v>613</v>
      </c>
      <c r="D335" s="166"/>
      <c r="E335" s="172">
        <v>6.6</v>
      </c>
      <c r="F335" s="176"/>
      <c r="G335" s="176"/>
      <c r="H335" s="176"/>
      <c r="I335" s="176"/>
      <c r="J335" s="176"/>
      <c r="K335" s="176"/>
      <c r="L335" s="176"/>
      <c r="M335" s="176"/>
      <c r="N335" s="164"/>
      <c r="O335" s="164"/>
      <c r="P335" s="164"/>
      <c r="Q335" s="164"/>
      <c r="R335" s="164"/>
      <c r="S335" s="164"/>
      <c r="T335" s="165"/>
      <c r="U335" s="164"/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154" t="s">
        <v>152</v>
      </c>
      <c r="AF335" s="154">
        <v>0</v>
      </c>
      <c r="AG335" s="154"/>
      <c r="AH335" s="154"/>
      <c r="AI335" s="154"/>
      <c r="AJ335" s="154"/>
      <c r="AK335" s="154"/>
      <c r="AL335" s="154"/>
      <c r="AM335" s="154"/>
      <c r="AN335" s="154"/>
      <c r="AO335" s="154"/>
      <c r="AP335" s="154"/>
      <c r="AQ335" s="154"/>
      <c r="AR335" s="154"/>
      <c r="AS335" s="154"/>
      <c r="AT335" s="154"/>
      <c r="AU335" s="154"/>
      <c r="AV335" s="154"/>
      <c r="AW335" s="154"/>
      <c r="AX335" s="154"/>
      <c r="AY335" s="154"/>
      <c r="AZ335" s="154"/>
      <c r="BA335" s="154"/>
      <c r="BB335" s="154"/>
      <c r="BC335" s="154"/>
      <c r="BD335" s="154"/>
      <c r="BE335" s="154"/>
      <c r="BF335" s="154"/>
      <c r="BG335" s="154"/>
      <c r="BH335" s="154"/>
    </row>
    <row r="336" spans="1:60" ht="12.75" outlineLevel="1">
      <c r="A336" s="155">
        <v>168</v>
      </c>
      <c r="B336" s="161" t="s">
        <v>614</v>
      </c>
      <c r="C336" s="198" t="s">
        <v>615</v>
      </c>
      <c r="D336" s="163" t="s">
        <v>0</v>
      </c>
      <c r="E336" s="171">
        <v>1019.9738</v>
      </c>
      <c r="F336" s="175"/>
      <c r="G336" s="176">
        <f>ROUND(E336*F336,2)</f>
        <v>0</v>
      </c>
      <c r="H336" s="175"/>
      <c r="I336" s="176">
        <f>ROUND(E336*H336,2)</f>
        <v>0</v>
      </c>
      <c r="J336" s="175"/>
      <c r="K336" s="176">
        <f>ROUND(E336*J336,2)</f>
        <v>0</v>
      </c>
      <c r="L336" s="176">
        <v>15</v>
      </c>
      <c r="M336" s="176">
        <f>G336*(1+L336/100)</f>
        <v>0</v>
      </c>
      <c r="N336" s="164">
        <v>0</v>
      </c>
      <c r="O336" s="164">
        <f>ROUND(E336*N336,5)</f>
        <v>0</v>
      </c>
      <c r="P336" s="164">
        <v>0</v>
      </c>
      <c r="Q336" s="164">
        <f>ROUND(E336*P336,5)</f>
        <v>0</v>
      </c>
      <c r="R336" s="164"/>
      <c r="S336" s="164"/>
      <c r="T336" s="165">
        <v>0</v>
      </c>
      <c r="U336" s="164">
        <f>ROUND(E336*T336,2)</f>
        <v>0</v>
      </c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 t="s">
        <v>150</v>
      </c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/>
      <c r="AQ336" s="154"/>
      <c r="AR336" s="154"/>
      <c r="AS336" s="154"/>
      <c r="AT336" s="154"/>
      <c r="AU336" s="154"/>
      <c r="AV336" s="154"/>
      <c r="AW336" s="154"/>
      <c r="AX336" s="154"/>
      <c r="AY336" s="154"/>
      <c r="AZ336" s="154"/>
      <c r="BA336" s="154"/>
      <c r="BB336" s="154"/>
      <c r="BC336" s="154"/>
      <c r="BD336" s="154"/>
      <c r="BE336" s="154"/>
      <c r="BF336" s="154"/>
      <c r="BG336" s="154"/>
      <c r="BH336" s="154"/>
    </row>
    <row r="337" spans="1:31" ht="12.75">
      <c r="A337" s="156" t="s">
        <v>145</v>
      </c>
      <c r="B337" s="162" t="s">
        <v>112</v>
      </c>
      <c r="C337" s="200" t="s">
        <v>113</v>
      </c>
      <c r="D337" s="167"/>
      <c r="E337" s="173"/>
      <c r="F337" s="177"/>
      <c r="G337" s="177">
        <f>SUMIF(AE338:AE348,"&lt;&gt;NOR",G338:G348)</f>
        <v>0</v>
      </c>
      <c r="H337" s="177"/>
      <c r="I337" s="177">
        <f>SUM(I338:I348)</f>
        <v>0</v>
      </c>
      <c r="J337" s="177"/>
      <c r="K337" s="177">
        <f>SUM(K338:K348)</f>
        <v>0</v>
      </c>
      <c r="L337" s="177"/>
      <c r="M337" s="177">
        <f>SUM(M338:M348)</f>
        <v>0</v>
      </c>
      <c r="N337" s="168"/>
      <c r="O337" s="168">
        <f>SUM(O338:O348)</f>
        <v>1.1618700000000002</v>
      </c>
      <c r="P337" s="168"/>
      <c r="Q337" s="168">
        <f>SUM(Q338:Q348)</f>
        <v>0</v>
      </c>
      <c r="R337" s="168"/>
      <c r="S337" s="168"/>
      <c r="T337" s="169"/>
      <c r="U337" s="168">
        <f>SUM(U338:U348)</f>
        <v>9.329999999999998</v>
      </c>
      <c r="AE337" t="s">
        <v>146</v>
      </c>
    </row>
    <row r="338" spans="1:60" ht="12.75" outlineLevel="1">
      <c r="A338" s="155">
        <v>169</v>
      </c>
      <c r="B338" s="161" t="s">
        <v>584</v>
      </c>
      <c r="C338" s="198" t="s">
        <v>585</v>
      </c>
      <c r="D338" s="163" t="s">
        <v>182</v>
      </c>
      <c r="E338" s="171">
        <v>60.5655</v>
      </c>
      <c r="F338" s="175"/>
      <c r="G338" s="176">
        <f>ROUND(E338*F338,2)</f>
        <v>0</v>
      </c>
      <c r="H338" s="175"/>
      <c r="I338" s="176">
        <f>ROUND(E338*H338,2)</f>
        <v>0</v>
      </c>
      <c r="J338" s="175"/>
      <c r="K338" s="176">
        <f>ROUND(E338*J338,2)</f>
        <v>0</v>
      </c>
      <c r="L338" s="176">
        <v>15</v>
      </c>
      <c r="M338" s="176">
        <f>G338*(1+L338/100)</f>
        <v>0</v>
      </c>
      <c r="N338" s="164">
        <v>0</v>
      </c>
      <c r="O338" s="164">
        <f>ROUND(E338*N338,5)</f>
        <v>0</v>
      </c>
      <c r="P338" s="164">
        <v>0</v>
      </c>
      <c r="Q338" s="164">
        <f>ROUND(E338*P338,5)</f>
        <v>0</v>
      </c>
      <c r="R338" s="164"/>
      <c r="S338" s="164"/>
      <c r="T338" s="165">
        <v>0.05</v>
      </c>
      <c r="U338" s="164">
        <f>ROUND(E338*T338,2)</f>
        <v>3.03</v>
      </c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 t="s">
        <v>150</v>
      </c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/>
      <c r="AQ338" s="154"/>
      <c r="AR338" s="154"/>
      <c r="AS338" s="154"/>
      <c r="AT338" s="154"/>
      <c r="AU338" s="154"/>
      <c r="AV338" s="154"/>
      <c r="AW338" s="154"/>
      <c r="AX338" s="154"/>
      <c r="AY338" s="154"/>
      <c r="AZ338" s="154"/>
      <c r="BA338" s="154"/>
      <c r="BB338" s="154"/>
      <c r="BC338" s="154"/>
      <c r="BD338" s="154"/>
      <c r="BE338" s="154"/>
      <c r="BF338" s="154"/>
      <c r="BG338" s="154"/>
      <c r="BH338" s="154"/>
    </row>
    <row r="339" spans="1:60" ht="22.5" outlineLevel="1">
      <c r="A339" s="155">
        <v>170</v>
      </c>
      <c r="B339" s="161" t="s">
        <v>616</v>
      </c>
      <c r="C339" s="198" t="s">
        <v>617</v>
      </c>
      <c r="D339" s="163" t="s">
        <v>182</v>
      </c>
      <c r="E339" s="171">
        <v>60.5655</v>
      </c>
      <c r="F339" s="175"/>
      <c r="G339" s="176">
        <f>ROUND(E339*F339,2)</f>
        <v>0</v>
      </c>
      <c r="H339" s="175"/>
      <c r="I339" s="176">
        <f>ROUND(E339*H339,2)</f>
        <v>0</v>
      </c>
      <c r="J339" s="175"/>
      <c r="K339" s="176">
        <f>ROUND(E339*J339,2)</f>
        <v>0</v>
      </c>
      <c r="L339" s="176">
        <v>15</v>
      </c>
      <c r="M339" s="176">
        <f>G339*(1+L339/100)</f>
        <v>0</v>
      </c>
      <c r="N339" s="164">
        <v>0.01912</v>
      </c>
      <c r="O339" s="164">
        <f>ROUND(E339*N339,5)</f>
        <v>1.15801</v>
      </c>
      <c r="P339" s="164">
        <v>0</v>
      </c>
      <c r="Q339" s="164">
        <f>ROUND(E339*P339,5)</f>
        <v>0</v>
      </c>
      <c r="R339" s="164"/>
      <c r="S339" s="164"/>
      <c r="T339" s="165">
        <v>0</v>
      </c>
      <c r="U339" s="164">
        <f>ROUND(E339*T339,2)</f>
        <v>0</v>
      </c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4" t="s">
        <v>172</v>
      </c>
      <c r="AF339" s="154"/>
      <c r="AG339" s="154"/>
      <c r="AH339" s="154"/>
      <c r="AI339" s="154"/>
      <c r="AJ339" s="154"/>
      <c r="AK339" s="154"/>
      <c r="AL339" s="154"/>
      <c r="AM339" s="154"/>
      <c r="AN339" s="154"/>
      <c r="AO339" s="154"/>
      <c r="AP339" s="154"/>
      <c r="AQ339" s="154"/>
      <c r="AR339" s="154"/>
      <c r="AS339" s="154"/>
      <c r="AT339" s="154"/>
      <c r="AU339" s="154"/>
      <c r="AV339" s="154"/>
      <c r="AW339" s="154"/>
      <c r="AX339" s="154"/>
      <c r="AY339" s="154"/>
      <c r="AZ339" s="154"/>
      <c r="BA339" s="154"/>
      <c r="BB339" s="154"/>
      <c r="BC339" s="154"/>
      <c r="BD339" s="154"/>
      <c r="BE339" s="154"/>
      <c r="BF339" s="154"/>
      <c r="BG339" s="154"/>
      <c r="BH339" s="154"/>
    </row>
    <row r="340" spans="1:60" ht="12.75" outlineLevel="1">
      <c r="A340" s="155"/>
      <c r="B340" s="161"/>
      <c r="C340" s="199" t="s">
        <v>618</v>
      </c>
      <c r="D340" s="166"/>
      <c r="E340" s="172">
        <v>16.5585</v>
      </c>
      <c r="F340" s="176"/>
      <c r="G340" s="176"/>
      <c r="H340" s="176"/>
      <c r="I340" s="176"/>
      <c r="J340" s="176"/>
      <c r="K340" s="176"/>
      <c r="L340" s="176"/>
      <c r="M340" s="176"/>
      <c r="N340" s="164"/>
      <c r="O340" s="164"/>
      <c r="P340" s="164"/>
      <c r="Q340" s="164"/>
      <c r="R340" s="164"/>
      <c r="S340" s="164"/>
      <c r="T340" s="165"/>
      <c r="U340" s="16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 t="s">
        <v>152</v>
      </c>
      <c r="AF340" s="154">
        <v>0</v>
      </c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  <c r="AR340" s="154"/>
      <c r="AS340" s="154"/>
      <c r="AT340" s="154"/>
      <c r="AU340" s="154"/>
      <c r="AV340" s="154"/>
      <c r="AW340" s="154"/>
      <c r="AX340" s="154"/>
      <c r="AY340" s="154"/>
      <c r="AZ340" s="154"/>
      <c r="BA340" s="154"/>
      <c r="BB340" s="154"/>
      <c r="BC340" s="154"/>
      <c r="BD340" s="154"/>
      <c r="BE340" s="154"/>
      <c r="BF340" s="154"/>
      <c r="BG340" s="154"/>
      <c r="BH340" s="154"/>
    </row>
    <row r="341" spans="1:60" ht="12.75" outlineLevel="1">
      <c r="A341" s="155"/>
      <c r="B341" s="161"/>
      <c r="C341" s="199" t="s">
        <v>619</v>
      </c>
      <c r="D341" s="166"/>
      <c r="E341" s="172">
        <v>18.1985</v>
      </c>
      <c r="F341" s="176"/>
      <c r="G341" s="176"/>
      <c r="H341" s="176"/>
      <c r="I341" s="176"/>
      <c r="J341" s="176"/>
      <c r="K341" s="176"/>
      <c r="L341" s="176"/>
      <c r="M341" s="176"/>
      <c r="N341" s="164"/>
      <c r="O341" s="164"/>
      <c r="P341" s="164"/>
      <c r="Q341" s="164"/>
      <c r="R341" s="164"/>
      <c r="S341" s="164"/>
      <c r="T341" s="165"/>
      <c r="U341" s="16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 t="s">
        <v>152</v>
      </c>
      <c r="AF341" s="154">
        <v>0</v>
      </c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/>
      <c r="AQ341" s="154"/>
      <c r="AR341" s="154"/>
      <c r="AS341" s="154"/>
      <c r="AT341" s="154"/>
      <c r="AU341" s="154"/>
      <c r="AV341" s="154"/>
      <c r="AW341" s="154"/>
      <c r="AX341" s="154"/>
      <c r="AY341" s="154"/>
      <c r="AZ341" s="154"/>
      <c r="BA341" s="154"/>
      <c r="BB341" s="154"/>
      <c r="BC341" s="154"/>
      <c r="BD341" s="154"/>
      <c r="BE341" s="154"/>
      <c r="BF341" s="154"/>
      <c r="BG341" s="154"/>
      <c r="BH341" s="154"/>
    </row>
    <row r="342" spans="1:60" ht="12.75" outlineLevel="1">
      <c r="A342" s="155"/>
      <c r="B342" s="161"/>
      <c r="C342" s="199" t="s">
        <v>620</v>
      </c>
      <c r="D342" s="166"/>
      <c r="E342" s="172">
        <v>18.6085</v>
      </c>
      <c r="F342" s="176"/>
      <c r="G342" s="176"/>
      <c r="H342" s="176"/>
      <c r="I342" s="176"/>
      <c r="J342" s="176"/>
      <c r="K342" s="176"/>
      <c r="L342" s="176"/>
      <c r="M342" s="176"/>
      <c r="N342" s="164"/>
      <c r="O342" s="164"/>
      <c r="P342" s="164"/>
      <c r="Q342" s="164"/>
      <c r="R342" s="164"/>
      <c r="S342" s="164"/>
      <c r="T342" s="165"/>
      <c r="U342" s="16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 t="s">
        <v>152</v>
      </c>
      <c r="AF342" s="154">
        <v>0</v>
      </c>
      <c r="AG342" s="154"/>
      <c r="AH342" s="154"/>
      <c r="AI342" s="154"/>
      <c r="AJ342" s="154"/>
      <c r="AK342" s="154"/>
      <c r="AL342" s="154"/>
      <c r="AM342" s="154"/>
      <c r="AN342" s="154"/>
      <c r="AO342" s="154"/>
      <c r="AP342" s="154"/>
      <c r="AQ342" s="154"/>
      <c r="AR342" s="154"/>
      <c r="AS342" s="154"/>
      <c r="AT342" s="154"/>
      <c r="AU342" s="154"/>
      <c r="AV342" s="154"/>
      <c r="AW342" s="154"/>
      <c r="AX342" s="154"/>
      <c r="AY342" s="154"/>
      <c r="AZ342" s="154"/>
      <c r="BA342" s="154"/>
      <c r="BB342" s="154"/>
      <c r="BC342" s="154"/>
      <c r="BD342" s="154"/>
      <c r="BE342" s="154"/>
      <c r="BF342" s="154"/>
      <c r="BG342" s="154"/>
      <c r="BH342" s="154"/>
    </row>
    <row r="343" spans="1:60" ht="12.75" outlineLevel="1">
      <c r="A343" s="155"/>
      <c r="B343" s="161"/>
      <c r="C343" s="199" t="s">
        <v>621</v>
      </c>
      <c r="D343" s="166"/>
      <c r="E343" s="172">
        <v>7.2</v>
      </c>
      <c r="F343" s="176"/>
      <c r="G343" s="176"/>
      <c r="H343" s="176"/>
      <c r="I343" s="176"/>
      <c r="J343" s="176"/>
      <c r="K343" s="176"/>
      <c r="L343" s="176"/>
      <c r="M343" s="176"/>
      <c r="N343" s="164"/>
      <c r="O343" s="164"/>
      <c r="P343" s="164"/>
      <c r="Q343" s="164"/>
      <c r="R343" s="164"/>
      <c r="S343" s="164"/>
      <c r="T343" s="165"/>
      <c r="U343" s="16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4" t="s">
        <v>152</v>
      </c>
      <c r="AF343" s="154">
        <v>0</v>
      </c>
      <c r="AG343" s="154"/>
      <c r="AH343" s="154"/>
      <c r="AI343" s="154"/>
      <c r="AJ343" s="154"/>
      <c r="AK343" s="154"/>
      <c r="AL343" s="154"/>
      <c r="AM343" s="154"/>
      <c r="AN343" s="154"/>
      <c r="AO343" s="154"/>
      <c r="AP343" s="154"/>
      <c r="AQ343" s="154"/>
      <c r="AR343" s="154"/>
      <c r="AS343" s="154"/>
      <c r="AT343" s="154"/>
      <c r="AU343" s="154"/>
      <c r="AV343" s="154"/>
      <c r="AW343" s="154"/>
      <c r="AX343" s="154"/>
      <c r="AY343" s="154"/>
      <c r="AZ343" s="154"/>
      <c r="BA343" s="154"/>
      <c r="BB343" s="154"/>
      <c r="BC343" s="154"/>
      <c r="BD343" s="154"/>
      <c r="BE343" s="154"/>
      <c r="BF343" s="154"/>
      <c r="BG343" s="154"/>
      <c r="BH343" s="154"/>
    </row>
    <row r="344" spans="1:60" ht="12.75" outlineLevel="1">
      <c r="A344" s="155">
        <v>171</v>
      </c>
      <c r="B344" s="161" t="s">
        <v>622</v>
      </c>
      <c r="C344" s="198" t="s">
        <v>623</v>
      </c>
      <c r="D344" s="163" t="s">
        <v>257</v>
      </c>
      <c r="E344" s="171">
        <v>32</v>
      </c>
      <c r="F344" s="175"/>
      <c r="G344" s="176">
        <f>ROUND(E344*F344,2)</f>
        <v>0</v>
      </c>
      <c r="H344" s="175"/>
      <c r="I344" s="176">
        <f>ROUND(E344*H344,2)</f>
        <v>0</v>
      </c>
      <c r="J344" s="175"/>
      <c r="K344" s="176">
        <f>ROUND(E344*J344,2)</f>
        <v>0</v>
      </c>
      <c r="L344" s="176">
        <v>15</v>
      </c>
      <c r="M344" s="176">
        <f>G344*(1+L344/100)</f>
        <v>0</v>
      </c>
      <c r="N344" s="164">
        <v>0.0001</v>
      </c>
      <c r="O344" s="164">
        <f>ROUND(E344*N344,5)</f>
        <v>0.0032</v>
      </c>
      <c r="P344" s="164">
        <v>0</v>
      </c>
      <c r="Q344" s="164">
        <f>ROUND(E344*P344,5)</f>
        <v>0</v>
      </c>
      <c r="R344" s="164"/>
      <c r="S344" s="164"/>
      <c r="T344" s="165">
        <v>0.12</v>
      </c>
      <c r="U344" s="164">
        <f>ROUND(E344*T344,2)</f>
        <v>3.84</v>
      </c>
      <c r="V344" s="154"/>
      <c r="W344" s="154"/>
      <c r="X344" s="154"/>
      <c r="Y344" s="154"/>
      <c r="Z344" s="154"/>
      <c r="AA344" s="154"/>
      <c r="AB344" s="154"/>
      <c r="AC344" s="154"/>
      <c r="AD344" s="154"/>
      <c r="AE344" s="154" t="s">
        <v>150</v>
      </c>
      <c r="AF344" s="154"/>
      <c r="AG344" s="154"/>
      <c r="AH344" s="154"/>
      <c r="AI344" s="154"/>
      <c r="AJ344" s="154"/>
      <c r="AK344" s="154"/>
      <c r="AL344" s="154"/>
      <c r="AM344" s="154"/>
      <c r="AN344" s="154"/>
      <c r="AO344" s="154"/>
      <c r="AP344" s="154"/>
      <c r="AQ344" s="154"/>
      <c r="AR344" s="154"/>
      <c r="AS344" s="154"/>
      <c r="AT344" s="154"/>
      <c r="AU344" s="154"/>
      <c r="AV344" s="154"/>
      <c r="AW344" s="154"/>
      <c r="AX344" s="154"/>
      <c r="AY344" s="154"/>
      <c r="AZ344" s="154"/>
      <c r="BA344" s="154"/>
      <c r="BB344" s="154"/>
      <c r="BC344" s="154"/>
      <c r="BD344" s="154"/>
      <c r="BE344" s="154"/>
      <c r="BF344" s="154"/>
      <c r="BG344" s="154"/>
      <c r="BH344" s="154"/>
    </row>
    <row r="345" spans="1:60" ht="12.75" outlineLevel="1">
      <c r="A345" s="155"/>
      <c r="B345" s="161"/>
      <c r="C345" s="199" t="s">
        <v>624</v>
      </c>
      <c r="D345" s="166"/>
      <c r="E345" s="172">
        <v>32</v>
      </c>
      <c r="F345" s="176"/>
      <c r="G345" s="176"/>
      <c r="H345" s="176"/>
      <c r="I345" s="176"/>
      <c r="J345" s="176"/>
      <c r="K345" s="176"/>
      <c r="L345" s="176"/>
      <c r="M345" s="176"/>
      <c r="N345" s="164"/>
      <c r="O345" s="164"/>
      <c r="P345" s="164"/>
      <c r="Q345" s="164"/>
      <c r="R345" s="164"/>
      <c r="S345" s="164"/>
      <c r="T345" s="165"/>
      <c r="U345" s="164"/>
      <c r="V345" s="154"/>
      <c r="W345" s="154"/>
      <c r="X345" s="154"/>
      <c r="Y345" s="154"/>
      <c r="Z345" s="154"/>
      <c r="AA345" s="154"/>
      <c r="AB345" s="154"/>
      <c r="AC345" s="154"/>
      <c r="AD345" s="154"/>
      <c r="AE345" s="154" t="s">
        <v>152</v>
      </c>
      <c r="AF345" s="154">
        <v>0</v>
      </c>
      <c r="AG345" s="154"/>
      <c r="AH345" s="154"/>
      <c r="AI345" s="154"/>
      <c r="AJ345" s="154"/>
      <c r="AK345" s="154"/>
      <c r="AL345" s="154"/>
      <c r="AM345" s="154"/>
      <c r="AN345" s="154"/>
      <c r="AO345" s="154"/>
      <c r="AP345" s="154"/>
      <c r="AQ345" s="154"/>
      <c r="AR345" s="154"/>
      <c r="AS345" s="154"/>
      <c r="AT345" s="154"/>
      <c r="AU345" s="154"/>
      <c r="AV345" s="154"/>
      <c r="AW345" s="154"/>
      <c r="AX345" s="154"/>
      <c r="AY345" s="154"/>
      <c r="AZ345" s="154"/>
      <c r="BA345" s="154"/>
      <c r="BB345" s="154"/>
      <c r="BC345" s="154"/>
      <c r="BD345" s="154"/>
      <c r="BE345" s="154"/>
      <c r="BF345" s="154"/>
      <c r="BG345" s="154"/>
      <c r="BH345" s="154"/>
    </row>
    <row r="346" spans="1:60" ht="12.75" outlineLevel="1">
      <c r="A346" s="155">
        <v>172</v>
      </c>
      <c r="B346" s="161" t="s">
        <v>625</v>
      </c>
      <c r="C346" s="198" t="s">
        <v>626</v>
      </c>
      <c r="D346" s="163" t="s">
        <v>257</v>
      </c>
      <c r="E346" s="171">
        <v>16.4</v>
      </c>
      <c r="F346" s="175"/>
      <c r="G346" s="176">
        <f>ROUND(E346*F346,2)</f>
        <v>0</v>
      </c>
      <c r="H346" s="175"/>
      <c r="I346" s="176">
        <f>ROUND(E346*H346,2)</f>
        <v>0</v>
      </c>
      <c r="J346" s="175"/>
      <c r="K346" s="176">
        <f>ROUND(E346*J346,2)</f>
        <v>0</v>
      </c>
      <c r="L346" s="176">
        <v>15</v>
      </c>
      <c r="M346" s="176">
        <f>G346*(1+L346/100)</f>
        <v>0</v>
      </c>
      <c r="N346" s="164">
        <v>4E-05</v>
      </c>
      <c r="O346" s="164">
        <f>ROUND(E346*N346,5)</f>
        <v>0.00066</v>
      </c>
      <c r="P346" s="164">
        <v>0</v>
      </c>
      <c r="Q346" s="164">
        <f>ROUND(E346*P346,5)</f>
        <v>0</v>
      </c>
      <c r="R346" s="164"/>
      <c r="S346" s="164"/>
      <c r="T346" s="165">
        <v>0.15</v>
      </c>
      <c r="U346" s="164">
        <f>ROUND(E346*T346,2)</f>
        <v>2.46</v>
      </c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 t="s">
        <v>150</v>
      </c>
      <c r="AF346" s="154"/>
      <c r="AG346" s="154"/>
      <c r="AH346" s="154"/>
      <c r="AI346" s="154"/>
      <c r="AJ346" s="154"/>
      <c r="AK346" s="154"/>
      <c r="AL346" s="154"/>
      <c r="AM346" s="154"/>
      <c r="AN346" s="154"/>
      <c r="AO346" s="154"/>
      <c r="AP346" s="154"/>
      <c r="AQ346" s="154"/>
      <c r="AR346" s="154"/>
      <c r="AS346" s="154"/>
      <c r="AT346" s="154"/>
      <c r="AU346" s="154"/>
      <c r="AV346" s="154"/>
      <c r="AW346" s="154"/>
      <c r="AX346" s="154"/>
      <c r="AY346" s="154"/>
      <c r="AZ346" s="154"/>
      <c r="BA346" s="154"/>
      <c r="BB346" s="154"/>
      <c r="BC346" s="154"/>
      <c r="BD346" s="154"/>
      <c r="BE346" s="154"/>
      <c r="BF346" s="154"/>
      <c r="BG346" s="154"/>
      <c r="BH346" s="154"/>
    </row>
    <row r="347" spans="1:60" ht="12.75" outlineLevel="1">
      <c r="A347" s="155"/>
      <c r="B347" s="161"/>
      <c r="C347" s="199" t="s">
        <v>627</v>
      </c>
      <c r="D347" s="166"/>
      <c r="E347" s="172">
        <v>16.4</v>
      </c>
      <c r="F347" s="176"/>
      <c r="G347" s="176"/>
      <c r="H347" s="176"/>
      <c r="I347" s="176"/>
      <c r="J347" s="176"/>
      <c r="K347" s="176"/>
      <c r="L347" s="176"/>
      <c r="M347" s="176"/>
      <c r="N347" s="164"/>
      <c r="O347" s="164"/>
      <c r="P347" s="164"/>
      <c r="Q347" s="164"/>
      <c r="R347" s="164"/>
      <c r="S347" s="164"/>
      <c r="T347" s="165"/>
      <c r="U347" s="16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4" t="s">
        <v>152</v>
      </c>
      <c r="AF347" s="154">
        <v>0</v>
      </c>
      <c r="AG347" s="154"/>
      <c r="AH347" s="154"/>
      <c r="AI347" s="154"/>
      <c r="AJ347" s="154"/>
      <c r="AK347" s="154"/>
      <c r="AL347" s="154"/>
      <c r="AM347" s="154"/>
      <c r="AN347" s="154"/>
      <c r="AO347" s="154"/>
      <c r="AP347" s="154"/>
      <c r="AQ347" s="154"/>
      <c r="AR347" s="154"/>
      <c r="AS347" s="154"/>
      <c r="AT347" s="154"/>
      <c r="AU347" s="154"/>
      <c r="AV347" s="154"/>
      <c r="AW347" s="154"/>
      <c r="AX347" s="154"/>
      <c r="AY347" s="154"/>
      <c r="AZ347" s="154"/>
      <c r="BA347" s="154"/>
      <c r="BB347" s="154"/>
      <c r="BC347" s="154"/>
      <c r="BD347" s="154"/>
      <c r="BE347" s="154"/>
      <c r="BF347" s="154"/>
      <c r="BG347" s="154"/>
      <c r="BH347" s="154"/>
    </row>
    <row r="348" spans="1:60" ht="12.75" outlineLevel="1">
      <c r="A348" s="155">
        <v>173</v>
      </c>
      <c r="B348" s="161" t="s">
        <v>628</v>
      </c>
      <c r="C348" s="198" t="s">
        <v>629</v>
      </c>
      <c r="D348" s="163" t="s">
        <v>0</v>
      </c>
      <c r="E348" s="171">
        <v>759.993</v>
      </c>
      <c r="F348" s="175"/>
      <c r="G348" s="176">
        <f>ROUND(E348*F348,2)</f>
        <v>0</v>
      </c>
      <c r="H348" s="175"/>
      <c r="I348" s="176">
        <f>ROUND(E348*H348,2)</f>
        <v>0</v>
      </c>
      <c r="J348" s="175"/>
      <c r="K348" s="176">
        <f>ROUND(E348*J348,2)</f>
        <v>0</v>
      </c>
      <c r="L348" s="176">
        <v>15</v>
      </c>
      <c r="M348" s="176">
        <f>G348*(1+L348/100)</f>
        <v>0</v>
      </c>
      <c r="N348" s="164">
        <v>0</v>
      </c>
      <c r="O348" s="164">
        <f>ROUND(E348*N348,5)</f>
        <v>0</v>
      </c>
      <c r="P348" s="164">
        <v>0</v>
      </c>
      <c r="Q348" s="164">
        <f>ROUND(E348*P348,5)</f>
        <v>0</v>
      </c>
      <c r="R348" s="164"/>
      <c r="S348" s="164"/>
      <c r="T348" s="165">
        <v>0</v>
      </c>
      <c r="U348" s="164">
        <f>ROUND(E348*T348,2)</f>
        <v>0</v>
      </c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4" t="s">
        <v>150</v>
      </c>
      <c r="AF348" s="154"/>
      <c r="AG348" s="154"/>
      <c r="AH348" s="154"/>
      <c r="AI348" s="154"/>
      <c r="AJ348" s="154"/>
      <c r="AK348" s="154"/>
      <c r="AL348" s="154"/>
      <c r="AM348" s="154"/>
      <c r="AN348" s="154"/>
      <c r="AO348" s="154"/>
      <c r="AP348" s="154"/>
      <c r="AQ348" s="154"/>
      <c r="AR348" s="154"/>
      <c r="AS348" s="154"/>
      <c r="AT348" s="154"/>
      <c r="AU348" s="154"/>
      <c r="AV348" s="154"/>
      <c r="AW348" s="154"/>
      <c r="AX348" s="154"/>
      <c r="AY348" s="154"/>
      <c r="AZ348" s="154"/>
      <c r="BA348" s="154"/>
      <c r="BB348" s="154"/>
      <c r="BC348" s="154"/>
      <c r="BD348" s="154"/>
      <c r="BE348" s="154"/>
      <c r="BF348" s="154"/>
      <c r="BG348" s="154"/>
      <c r="BH348" s="154"/>
    </row>
    <row r="349" spans="1:31" ht="12.75">
      <c r="A349" s="156" t="s">
        <v>145</v>
      </c>
      <c r="B349" s="162" t="s">
        <v>114</v>
      </c>
      <c r="C349" s="200" t="s">
        <v>115</v>
      </c>
      <c r="D349" s="167"/>
      <c r="E349" s="173"/>
      <c r="F349" s="177"/>
      <c r="G349" s="177">
        <f>SUMIF(AE350:AE354,"&lt;&gt;NOR",G350:G354)</f>
        <v>0</v>
      </c>
      <c r="H349" s="177"/>
      <c r="I349" s="177">
        <f>SUM(I350:I354)</f>
        <v>0</v>
      </c>
      <c r="J349" s="177"/>
      <c r="K349" s="177">
        <f>SUM(K350:K354)</f>
        <v>0</v>
      </c>
      <c r="L349" s="177"/>
      <c r="M349" s="177">
        <f>SUM(M350:M354)</f>
        <v>0</v>
      </c>
      <c r="N349" s="168"/>
      <c r="O349" s="168">
        <f>SUM(O350:O354)</f>
        <v>0.10167</v>
      </c>
      <c r="P349" s="168"/>
      <c r="Q349" s="168">
        <f>SUM(Q350:Q354)</f>
        <v>0</v>
      </c>
      <c r="R349" s="168"/>
      <c r="S349" s="168"/>
      <c r="T349" s="169"/>
      <c r="U349" s="168">
        <f>SUM(U350:U354)</f>
        <v>39.78</v>
      </c>
      <c r="AE349" t="s">
        <v>146</v>
      </c>
    </row>
    <row r="350" spans="1:60" ht="12.75" outlineLevel="1">
      <c r="A350" s="155">
        <v>174</v>
      </c>
      <c r="B350" s="161" t="s">
        <v>630</v>
      </c>
      <c r="C350" s="198" t="s">
        <v>631</v>
      </c>
      <c r="D350" s="163" t="s">
        <v>182</v>
      </c>
      <c r="E350" s="171">
        <v>442.06675</v>
      </c>
      <c r="F350" s="175"/>
      <c r="G350" s="176">
        <f>ROUND(E350*F350,2)</f>
        <v>0</v>
      </c>
      <c r="H350" s="175"/>
      <c r="I350" s="176">
        <f>ROUND(E350*H350,2)</f>
        <v>0</v>
      </c>
      <c r="J350" s="175"/>
      <c r="K350" s="176">
        <f>ROUND(E350*J350,2)</f>
        <v>0</v>
      </c>
      <c r="L350" s="176">
        <v>15</v>
      </c>
      <c r="M350" s="176">
        <f>G350*(1+L350/100)</f>
        <v>0</v>
      </c>
      <c r="N350" s="164">
        <v>7E-05</v>
      </c>
      <c r="O350" s="164">
        <f>ROUND(E350*N350,5)</f>
        <v>0.03094</v>
      </c>
      <c r="P350" s="164">
        <v>0</v>
      </c>
      <c r="Q350" s="164">
        <f>ROUND(E350*P350,5)</f>
        <v>0</v>
      </c>
      <c r="R350" s="164"/>
      <c r="S350" s="164"/>
      <c r="T350" s="165">
        <v>0.02</v>
      </c>
      <c r="U350" s="164">
        <f>ROUND(E350*T350,2)</f>
        <v>8.84</v>
      </c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54" t="s">
        <v>150</v>
      </c>
      <c r="AF350" s="154"/>
      <c r="AG350" s="154"/>
      <c r="AH350" s="154"/>
      <c r="AI350" s="154"/>
      <c r="AJ350" s="154"/>
      <c r="AK350" s="154"/>
      <c r="AL350" s="154"/>
      <c r="AM350" s="154"/>
      <c r="AN350" s="154"/>
      <c r="AO350" s="154"/>
      <c r="AP350" s="154"/>
      <c r="AQ350" s="154"/>
      <c r="AR350" s="154"/>
      <c r="AS350" s="154"/>
      <c r="AT350" s="154"/>
      <c r="AU350" s="154"/>
      <c r="AV350" s="154"/>
      <c r="AW350" s="154"/>
      <c r="AX350" s="154"/>
      <c r="AY350" s="154"/>
      <c r="AZ350" s="154"/>
      <c r="BA350" s="154"/>
      <c r="BB350" s="154"/>
      <c r="BC350" s="154"/>
      <c r="BD350" s="154"/>
      <c r="BE350" s="154"/>
      <c r="BF350" s="154"/>
      <c r="BG350" s="154"/>
      <c r="BH350" s="154"/>
    </row>
    <row r="351" spans="1:60" ht="12.75" outlineLevel="1">
      <c r="A351" s="155"/>
      <c r="B351" s="161"/>
      <c r="C351" s="199" t="s">
        <v>632</v>
      </c>
      <c r="D351" s="166"/>
      <c r="E351" s="172">
        <v>442.06675</v>
      </c>
      <c r="F351" s="176"/>
      <c r="G351" s="176"/>
      <c r="H351" s="176"/>
      <c r="I351" s="176"/>
      <c r="J351" s="176"/>
      <c r="K351" s="176"/>
      <c r="L351" s="176"/>
      <c r="M351" s="176"/>
      <c r="N351" s="164"/>
      <c r="O351" s="164"/>
      <c r="P351" s="164"/>
      <c r="Q351" s="164"/>
      <c r="R351" s="164"/>
      <c r="S351" s="164"/>
      <c r="T351" s="165"/>
      <c r="U351" s="164"/>
      <c r="V351" s="154"/>
      <c r="W351" s="154"/>
      <c r="X351" s="154"/>
      <c r="Y351" s="154"/>
      <c r="Z351" s="154"/>
      <c r="AA351" s="154"/>
      <c r="AB351" s="154"/>
      <c r="AC351" s="154"/>
      <c r="AD351" s="154"/>
      <c r="AE351" s="154" t="s">
        <v>152</v>
      </c>
      <c r="AF351" s="154">
        <v>0</v>
      </c>
      <c r="AG351" s="154"/>
      <c r="AH351" s="154"/>
      <c r="AI351" s="154"/>
      <c r="AJ351" s="154"/>
      <c r="AK351" s="154"/>
      <c r="AL351" s="154"/>
      <c r="AM351" s="154"/>
      <c r="AN351" s="154"/>
      <c r="AO351" s="154"/>
      <c r="AP351" s="154"/>
      <c r="AQ351" s="154"/>
      <c r="AR351" s="154"/>
      <c r="AS351" s="154"/>
      <c r="AT351" s="154"/>
      <c r="AU351" s="154"/>
      <c r="AV351" s="154"/>
      <c r="AW351" s="154"/>
      <c r="AX351" s="154"/>
      <c r="AY351" s="154"/>
      <c r="AZ351" s="154"/>
      <c r="BA351" s="154"/>
      <c r="BB351" s="154"/>
      <c r="BC351" s="154"/>
      <c r="BD351" s="154"/>
      <c r="BE351" s="154"/>
      <c r="BF351" s="154"/>
      <c r="BG351" s="154"/>
      <c r="BH351" s="154"/>
    </row>
    <row r="352" spans="1:60" ht="12.75" outlineLevel="1">
      <c r="A352" s="155">
        <v>175</v>
      </c>
      <c r="B352" s="161" t="s">
        <v>633</v>
      </c>
      <c r="C352" s="198" t="s">
        <v>634</v>
      </c>
      <c r="D352" s="163" t="s">
        <v>182</v>
      </c>
      <c r="E352" s="171">
        <v>442.06675</v>
      </c>
      <c r="F352" s="175"/>
      <c r="G352" s="176">
        <f>ROUND(E352*F352,2)</f>
        <v>0</v>
      </c>
      <c r="H352" s="175"/>
      <c r="I352" s="176">
        <f>ROUND(E352*H352,2)</f>
        <v>0</v>
      </c>
      <c r="J352" s="175"/>
      <c r="K352" s="176">
        <f>ROUND(E352*J352,2)</f>
        <v>0</v>
      </c>
      <c r="L352" s="176">
        <v>15</v>
      </c>
      <c r="M352" s="176">
        <f>G352*(1+L352/100)</f>
        <v>0</v>
      </c>
      <c r="N352" s="164">
        <v>0.00016</v>
      </c>
      <c r="O352" s="164">
        <f>ROUND(E352*N352,5)</f>
        <v>0.07073</v>
      </c>
      <c r="P352" s="164">
        <v>0</v>
      </c>
      <c r="Q352" s="164">
        <f>ROUND(E352*P352,5)</f>
        <v>0</v>
      </c>
      <c r="R352" s="164"/>
      <c r="S352" s="164"/>
      <c r="T352" s="165">
        <v>0.07</v>
      </c>
      <c r="U352" s="164">
        <f>ROUND(E352*T352,2)</f>
        <v>30.94</v>
      </c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4" t="s">
        <v>150</v>
      </c>
      <c r="AF352" s="154"/>
      <c r="AG352" s="154"/>
      <c r="AH352" s="154"/>
      <c r="AI352" s="154"/>
      <c r="AJ352" s="154"/>
      <c r="AK352" s="154"/>
      <c r="AL352" s="154"/>
      <c r="AM352" s="154"/>
      <c r="AN352" s="154"/>
      <c r="AO352" s="154"/>
      <c r="AP352" s="154"/>
      <c r="AQ352" s="154"/>
      <c r="AR352" s="154"/>
      <c r="AS352" s="154"/>
      <c r="AT352" s="154"/>
      <c r="AU352" s="154"/>
      <c r="AV352" s="154"/>
      <c r="AW352" s="154"/>
      <c r="AX352" s="154"/>
      <c r="AY352" s="154"/>
      <c r="AZ352" s="154"/>
      <c r="BA352" s="154"/>
      <c r="BB352" s="154"/>
      <c r="BC352" s="154"/>
      <c r="BD352" s="154"/>
      <c r="BE352" s="154"/>
      <c r="BF352" s="154"/>
      <c r="BG352" s="154"/>
      <c r="BH352" s="154"/>
    </row>
    <row r="353" spans="1:60" ht="12.75" outlineLevel="1">
      <c r="A353" s="155"/>
      <c r="B353" s="161"/>
      <c r="C353" s="199" t="s">
        <v>635</v>
      </c>
      <c r="D353" s="166"/>
      <c r="E353" s="172">
        <v>328.06675</v>
      </c>
      <c r="F353" s="176"/>
      <c r="G353" s="176"/>
      <c r="H353" s="176"/>
      <c r="I353" s="176"/>
      <c r="J353" s="176"/>
      <c r="K353" s="176"/>
      <c r="L353" s="176"/>
      <c r="M353" s="176"/>
      <c r="N353" s="164"/>
      <c r="O353" s="164"/>
      <c r="P353" s="164"/>
      <c r="Q353" s="164"/>
      <c r="R353" s="164"/>
      <c r="S353" s="164"/>
      <c r="T353" s="165"/>
      <c r="U353" s="16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4" t="s">
        <v>152</v>
      </c>
      <c r="AF353" s="154">
        <v>0</v>
      </c>
      <c r="AG353" s="154"/>
      <c r="AH353" s="154"/>
      <c r="AI353" s="154"/>
      <c r="AJ353" s="154"/>
      <c r="AK353" s="154"/>
      <c r="AL353" s="154"/>
      <c r="AM353" s="154"/>
      <c r="AN353" s="154"/>
      <c r="AO353" s="154"/>
      <c r="AP353" s="154"/>
      <c r="AQ353" s="154"/>
      <c r="AR353" s="154"/>
      <c r="AS353" s="154"/>
      <c r="AT353" s="154"/>
      <c r="AU353" s="154"/>
      <c r="AV353" s="154"/>
      <c r="AW353" s="154"/>
      <c r="AX353" s="154"/>
      <c r="AY353" s="154"/>
      <c r="AZ353" s="154"/>
      <c r="BA353" s="154"/>
      <c r="BB353" s="154"/>
      <c r="BC353" s="154"/>
      <c r="BD353" s="154"/>
      <c r="BE353" s="154"/>
      <c r="BF353" s="154"/>
      <c r="BG353" s="154"/>
      <c r="BH353" s="154"/>
    </row>
    <row r="354" spans="1:60" ht="12.75" outlineLevel="1">
      <c r="A354" s="155"/>
      <c r="B354" s="161"/>
      <c r="C354" s="199" t="s">
        <v>636</v>
      </c>
      <c r="D354" s="166"/>
      <c r="E354" s="172">
        <v>114</v>
      </c>
      <c r="F354" s="176"/>
      <c r="G354" s="176"/>
      <c r="H354" s="176"/>
      <c r="I354" s="176"/>
      <c r="J354" s="176"/>
      <c r="K354" s="176"/>
      <c r="L354" s="176"/>
      <c r="M354" s="176"/>
      <c r="N354" s="164"/>
      <c r="O354" s="164"/>
      <c r="P354" s="164"/>
      <c r="Q354" s="164"/>
      <c r="R354" s="164"/>
      <c r="S354" s="164"/>
      <c r="T354" s="165"/>
      <c r="U354" s="164"/>
      <c r="V354" s="154"/>
      <c r="W354" s="154"/>
      <c r="X354" s="154"/>
      <c r="Y354" s="154"/>
      <c r="Z354" s="154"/>
      <c r="AA354" s="154"/>
      <c r="AB354" s="154"/>
      <c r="AC354" s="154"/>
      <c r="AD354" s="154"/>
      <c r="AE354" s="154" t="s">
        <v>152</v>
      </c>
      <c r="AF354" s="154">
        <v>0</v>
      </c>
      <c r="AG354" s="154"/>
      <c r="AH354" s="154"/>
      <c r="AI354" s="154"/>
      <c r="AJ354" s="154"/>
      <c r="AK354" s="154"/>
      <c r="AL354" s="154"/>
      <c r="AM354" s="154"/>
      <c r="AN354" s="154"/>
      <c r="AO354" s="154"/>
      <c r="AP354" s="154"/>
      <c r="AQ354" s="154"/>
      <c r="AR354" s="154"/>
      <c r="AS354" s="154"/>
      <c r="AT354" s="154"/>
      <c r="AU354" s="154"/>
      <c r="AV354" s="154"/>
      <c r="AW354" s="154"/>
      <c r="AX354" s="154"/>
      <c r="AY354" s="154"/>
      <c r="AZ354" s="154"/>
      <c r="BA354" s="154"/>
      <c r="BB354" s="154"/>
      <c r="BC354" s="154"/>
      <c r="BD354" s="154"/>
      <c r="BE354" s="154"/>
      <c r="BF354" s="154"/>
      <c r="BG354" s="154"/>
      <c r="BH354" s="154"/>
    </row>
    <row r="355" spans="1:31" ht="12.75">
      <c r="A355" s="156" t="s">
        <v>145</v>
      </c>
      <c r="B355" s="162" t="s">
        <v>116</v>
      </c>
      <c r="C355" s="200" t="s">
        <v>117</v>
      </c>
      <c r="D355" s="167"/>
      <c r="E355" s="173"/>
      <c r="F355" s="177"/>
      <c r="G355" s="177">
        <f>SUMIF(AE356:AE360,"&lt;&gt;NOR",G356:G360)</f>
        <v>0</v>
      </c>
      <c r="H355" s="177"/>
      <c r="I355" s="177">
        <f>SUM(I356:I360)</f>
        <v>0</v>
      </c>
      <c r="J355" s="177"/>
      <c r="K355" s="177">
        <f>SUM(K356:K360)</f>
        <v>0</v>
      </c>
      <c r="L355" s="177"/>
      <c r="M355" s="177">
        <f>SUM(M356:M360)</f>
        <v>0</v>
      </c>
      <c r="N355" s="168"/>
      <c r="O355" s="168">
        <f>SUM(O356:O360)</f>
        <v>0.12292</v>
      </c>
      <c r="P355" s="168"/>
      <c r="Q355" s="168">
        <f>SUM(Q356:Q360)</f>
        <v>0</v>
      </c>
      <c r="R355" s="168"/>
      <c r="S355" s="168"/>
      <c r="T355" s="169"/>
      <c r="U355" s="168">
        <f>SUM(U356:U360)</f>
        <v>73.82</v>
      </c>
      <c r="AE355" t="s">
        <v>146</v>
      </c>
    </row>
    <row r="356" spans="1:60" ht="22.5" outlineLevel="1">
      <c r="A356" s="155">
        <v>176</v>
      </c>
      <c r="B356" s="161" t="s">
        <v>637</v>
      </c>
      <c r="C356" s="198" t="s">
        <v>638</v>
      </c>
      <c r="D356" s="163" t="s">
        <v>217</v>
      </c>
      <c r="E356" s="171">
        <v>1</v>
      </c>
      <c r="F356" s="175"/>
      <c r="G356" s="176">
        <f>ROUND(E356*F356,2)</f>
        <v>0</v>
      </c>
      <c r="H356" s="175"/>
      <c r="I356" s="176">
        <f>ROUND(E356*H356,2)</f>
        <v>0</v>
      </c>
      <c r="J356" s="175"/>
      <c r="K356" s="176">
        <f>ROUND(E356*J356,2)</f>
        <v>0</v>
      </c>
      <c r="L356" s="176">
        <v>15</v>
      </c>
      <c r="M356" s="176">
        <f>G356*(1+L356/100)</f>
        <v>0</v>
      </c>
      <c r="N356" s="164">
        <v>0</v>
      </c>
      <c r="O356" s="164">
        <f>ROUND(E356*N356,5)</f>
        <v>0</v>
      </c>
      <c r="P356" s="164">
        <v>0</v>
      </c>
      <c r="Q356" s="164">
        <f>ROUND(E356*P356,5)</f>
        <v>0</v>
      </c>
      <c r="R356" s="164"/>
      <c r="S356" s="164"/>
      <c r="T356" s="165">
        <v>0</v>
      </c>
      <c r="U356" s="164">
        <f>ROUND(E356*T356,2)</f>
        <v>0</v>
      </c>
      <c r="V356" s="154"/>
      <c r="W356" s="154"/>
      <c r="X356" s="154"/>
      <c r="Y356" s="154"/>
      <c r="Z356" s="154"/>
      <c r="AA356" s="154"/>
      <c r="AB356" s="154"/>
      <c r="AC356" s="154"/>
      <c r="AD356" s="154"/>
      <c r="AE356" s="154" t="s">
        <v>150</v>
      </c>
      <c r="AF356" s="154"/>
      <c r="AG356" s="154"/>
      <c r="AH356" s="154"/>
      <c r="AI356" s="154"/>
      <c r="AJ356" s="154"/>
      <c r="AK356" s="154"/>
      <c r="AL356" s="154"/>
      <c r="AM356" s="154"/>
      <c r="AN356" s="154"/>
      <c r="AO356" s="154"/>
      <c r="AP356" s="154"/>
      <c r="AQ356" s="154"/>
      <c r="AR356" s="154"/>
      <c r="AS356" s="154"/>
      <c r="AT356" s="154"/>
      <c r="AU356" s="154"/>
      <c r="AV356" s="154"/>
      <c r="AW356" s="154"/>
      <c r="AX356" s="154"/>
      <c r="AY356" s="154"/>
      <c r="AZ356" s="154"/>
      <c r="BA356" s="154"/>
      <c r="BB356" s="154"/>
      <c r="BC356" s="154"/>
      <c r="BD356" s="154"/>
      <c r="BE356" s="154"/>
      <c r="BF356" s="154"/>
      <c r="BG356" s="154"/>
      <c r="BH356" s="154"/>
    </row>
    <row r="357" spans="1:60" ht="12.75" outlineLevel="1">
      <c r="A357" s="155">
        <v>177</v>
      </c>
      <c r="B357" s="161" t="s">
        <v>639</v>
      </c>
      <c r="C357" s="198" t="s">
        <v>640</v>
      </c>
      <c r="D357" s="163" t="s">
        <v>476</v>
      </c>
      <c r="E357" s="171">
        <v>1</v>
      </c>
      <c r="F357" s="175"/>
      <c r="G357" s="176">
        <f>ROUND(E357*F357,2)</f>
        <v>0</v>
      </c>
      <c r="H357" s="175"/>
      <c r="I357" s="176">
        <f>ROUND(E357*H357,2)</f>
        <v>0</v>
      </c>
      <c r="J357" s="175"/>
      <c r="K357" s="176">
        <f>ROUND(E357*J357,2)</f>
        <v>0</v>
      </c>
      <c r="L357" s="176">
        <v>15</v>
      </c>
      <c r="M357" s="176">
        <f>G357*(1+L357/100)</f>
        <v>0</v>
      </c>
      <c r="N357" s="164">
        <v>0</v>
      </c>
      <c r="O357" s="164">
        <f>ROUND(E357*N357,5)</f>
        <v>0</v>
      </c>
      <c r="P357" s="164">
        <v>0</v>
      </c>
      <c r="Q357" s="164">
        <f>ROUND(E357*P357,5)</f>
        <v>0</v>
      </c>
      <c r="R357" s="164"/>
      <c r="S357" s="164"/>
      <c r="T357" s="165">
        <v>0</v>
      </c>
      <c r="U357" s="164">
        <f>ROUND(E357*T357,2)</f>
        <v>0</v>
      </c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154" t="s">
        <v>150</v>
      </c>
      <c r="AF357" s="154"/>
      <c r="AG357" s="154"/>
      <c r="AH357" s="154"/>
      <c r="AI357" s="154"/>
      <c r="AJ357" s="154"/>
      <c r="AK357" s="154"/>
      <c r="AL357" s="154"/>
      <c r="AM357" s="154"/>
      <c r="AN357" s="154"/>
      <c r="AO357" s="154"/>
      <c r="AP357" s="154"/>
      <c r="AQ357" s="154"/>
      <c r="AR357" s="154"/>
      <c r="AS357" s="154"/>
      <c r="AT357" s="154"/>
      <c r="AU357" s="154"/>
      <c r="AV357" s="154"/>
      <c r="AW357" s="154"/>
      <c r="AX357" s="154"/>
      <c r="AY357" s="154"/>
      <c r="AZ357" s="154"/>
      <c r="BA357" s="154"/>
      <c r="BB357" s="154"/>
      <c r="BC357" s="154"/>
      <c r="BD357" s="154"/>
      <c r="BE357" s="154"/>
      <c r="BF357" s="154"/>
      <c r="BG357" s="154"/>
      <c r="BH357" s="154"/>
    </row>
    <row r="358" spans="1:60" ht="12.75" outlineLevel="1">
      <c r="A358" s="155">
        <v>178</v>
      </c>
      <c r="B358" s="161" t="s">
        <v>641</v>
      </c>
      <c r="C358" s="198" t="s">
        <v>642</v>
      </c>
      <c r="D358" s="163" t="s">
        <v>476</v>
      </c>
      <c r="E358" s="171">
        <v>1</v>
      </c>
      <c r="F358" s="175"/>
      <c r="G358" s="176">
        <f>ROUND(E358*F358,2)</f>
        <v>0</v>
      </c>
      <c r="H358" s="175"/>
      <c r="I358" s="176">
        <f>ROUND(E358*H358,2)</f>
        <v>0</v>
      </c>
      <c r="J358" s="175"/>
      <c r="K358" s="176">
        <f>ROUND(E358*J358,2)</f>
        <v>0</v>
      </c>
      <c r="L358" s="176">
        <v>15</v>
      </c>
      <c r="M358" s="176">
        <f>G358*(1+L358/100)</f>
        <v>0</v>
      </c>
      <c r="N358" s="164">
        <v>0</v>
      </c>
      <c r="O358" s="164">
        <f>ROUND(E358*N358,5)</f>
        <v>0</v>
      </c>
      <c r="P358" s="164">
        <v>0</v>
      </c>
      <c r="Q358" s="164">
        <f>ROUND(E358*P358,5)</f>
        <v>0</v>
      </c>
      <c r="R358" s="164"/>
      <c r="S358" s="164"/>
      <c r="T358" s="165">
        <v>0</v>
      </c>
      <c r="U358" s="164">
        <f>ROUND(E358*T358,2)</f>
        <v>0</v>
      </c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 t="s">
        <v>150</v>
      </c>
      <c r="AF358" s="154"/>
      <c r="AG358" s="154"/>
      <c r="AH358" s="154"/>
      <c r="AI358" s="154"/>
      <c r="AJ358" s="154"/>
      <c r="AK358" s="154"/>
      <c r="AL358" s="154"/>
      <c r="AM358" s="154"/>
      <c r="AN358" s="154"/>
      <c r="AO358" s="154"/>
      <c r="AP358" s="154"/>
      <c r="AQ358" s="154"/>
      <c r="AR358" s="154"/>
      <c r="AS358" s="154"/>
      <c r="AT358" s="154"/>
      <c r="AU358" s="154"/>
      <c r="AV358" s="154"/>
      <c r="AW358" s="154"/>
      <c r="AX358" s="154"/>
      <c r="AY358" s="154"/>
      <c r="AZ358" s="154"/>
      <c r="BA358" s="154"/>
      <c r="BB358" s="154"/>
      <c r="BC358" s="154"/>
      <c r="BD358" s="154"/>
      <c r="BE358" s="154"/>
      <c r="BF358" s="154"/>
      <c r="BG358" s="154"/>
      <c r="BH358" s="154"/>
    </row>
    <row r="359" spans="1:60" ht="12.75" outlineLevel="1">
      <c r="A359" s="155">
        <v>179</v>
      </c>
      <c r="B359" s="161" t="s">
        <v>643</v>
      </c>
      <c r="C359" s="198" t="s">
        <v>644</v>
      </c>
      <c r="D359" s="163" t="s">
        <v>645</v>
      </c>
      <c r="E359" s="171">
        <v>1</v>
      </c>
      <c r="F359" s="175"/>
      <c r="G359" s="176">
        <f>ROUND(E359*F359,2)</f>
        <v>0</v>
      </c>
      <c r="H359" s="175"/>
      <c r="I359" s="176">
        <f>ROUND(E359*H359,2)</f>
        <v>0</v>
      </c>
      <c r="J359" s="175"/>
      <c r="K359" s="176">
        <f>ROUND(E359*J359,2)</f>
        <v>0</v>
      </c>
      <c r="L359" s="176">
        <v>15</v>
      </c>
      <c r="M359" s="176">
        <f>G359*(1+L359/100)</f>
        <v>0</v>
      </c>
      <c r="N359" s="164">
        <v>0.12292</v>
      </c>
      <c r="O359" s="164">
        <f>ROUND(E359*N359,5)</f>
        <v>0.12292</v>
      </c>
      <c r="P359" s="164">
        <v>0</v>
      </c>
      <c r="Q359" s="164">
        <f>ROUND(E359*P359,5)</f>
        <v>0</v>
      </c>
      <c r="R359" s="164"/>
      <c r="S359" s="164"/>
      <c r="T359" s="165">
        <v>73.81698</v>
      </c>
      <c r="U359" s="164">
        <f>ROUND(E359*T359,2)</f>
        <v>73.82</v>
      </c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54" t="s">
        <v>172</v>
      </c>
      <c r="AF359" s="154"/>
      <c r="AG359" s="154"/>
      <c r="AH359" s="154"/>
      <c r="AI359" s="154"/>
      <c r="AJ359" s="154"/>
      <c r="AK359" s="154"/>
      <c r="AL359" s="154"/>
      <c r="AM359" s="154"/>
      <c r="AN359" s="154"/>
      <c r="AO359" s="154"/>
      <c r="AP359" s="154"/>
      <c r="AQ359" s="154"/>
      <c r="AR359" s="154"/>
      <c r="AS359" s="154"/>
      <c r="AT359" s="154"/>
      <c r="AU359" s="154"/>
      <c r="AV359" s="154"/>
      <c r="AW359" s="154"/>
      <c r="AX359" s="154"/>
      <c r="AY359" s="154"/>
      <c r="AZ359" s="154"/>
      <c r="BA359" s="154"/>
      <c r="BB359" s="154"/>
      <c r="BC359" s="154"/>
      <c r="BD359" s="154"/>
      <c r="BE359" s="154"/>
      <c r="BF359" s="154"/>
      <c r="BG359" s="154"/>
      <c r="BH359" s="154"/>
    </row>
    <row r="360" spans="1:60" ht="12.75" outlineLevel="1">
      <c r="A360" s="155">
        <v>180</v>
      </c>
      <c r="B360" s="161" t="s">
        <v>646</v>
      </c>
      <c r="C360" s="198" t="s">
        <v>647</v>
      </c>
      <c r="D360" s="163" t="s">
        <v>435</v>
      </c>
      <c r="E360" s="171">
        <v>1</v>
      </c>
      <c r="F360" s="175"/>
      <c r="G360" s="176">
        <f>ROUND(E360*F360,2)</f>
        <v>0</v>
      </c>
      <c r="H360" s="175"/>
      <c r="I360" s="176">
        <f>ROUND(E360*H360,2)</f>
        <v>0</v>
      </c>
      <c r="J360" s="175"/>
      <c r="K360" s="176">
        <f>ROUND(E360*J360,2)</f>
        <v>0</v>
      </c>
      <c r="L360" s="176">
        <v>15</v>
      </c>
      <c r="M360" s="176">
        <f>G360*(1+L360/100)</f>
        <v>0</v>
      </c>
      <c r="N360" s="164">
        <v>0</v>
      </c>
      <c r="O360" s="164">
        <f>ROUND(E360*N360,5)</f>
        <v>0</v>
      </c>
      <c r="P360" s="164">
        <v>0</v>
      </c>
      <c r="Q360" s="164">
        <f>ROUND(E360*P360,5)</f>
        <v>0</v>
      </c>
      <c r="R360" s="164"/>
      <c r="S360" s="164"/>
      <c r="T360" s="165">
        <v>0</v>
      </c>
      <c r="U360" s="164">
        <f>ROUND(E360*T360,2)</f>
        <v>0</v>
      </c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54" t="s">
        <v>150</v>
      </c>
      <c r="AF360" s="154"/>
      <c r="AG360" s="154"/>
      <c r="AH360" s="154"/>
      <c r="AI360" s="154"/>
      <c r="AJ360" s="154"/>
      <c r="AK360" s="154"/>
      <c r="AL360" s="154"/>
      <c r="AM360" s="154"/>
      <c r="AN360" s="154"/>
      <c r="AO360" s="154"/>
      <c r="AP360" s="154"/>
      <c r="AQ360" s="154"/>
      <c r="AR360" s="154"/>
      <c r="AS360" s="154"/>
      <c r="AT360" s="154"/>
      <c r="AU360" s="154"/>
      <c r="AV360" s="154"/>
      <c r="AW360" s="154"/>
      <c r="AX360" s="154"/>
      <c r="AY360" s="154"/>
      <c r="AZ360" s="154"/>
      <c r="BA360" s="154"/>
      <c r="BB360" s="154"/>
      <c r="BC360" s="154"/>
      <c r="BD360" s="154"/>
      <c r="BE360" s="154"/>
      <c r="BF360" s="154"/>
      <c r="BG360" s="154"/>
      <c r="BH360" s="154"/>
    </row>
    <row r="361" spans="1:31" ht="12.75">
      <c r="A361" s="156" t="s">
        <v>145</v>
      </c>
      <c r="B361" s="162" t="s">
        <v>118</v>
      </c>
      <c r="C361" s="200" t="s">
        <v>26</v>
      </c>
      <c r="D361" s="167"/>
      <c r="E361" s="173"/>
      <c r="F361" s="177"/>
      <c r="G361" s="177">
        <f>SUMIF(AE362:AE366,"&lt;&gt;NOR",G362:G366)</f>
        <v>0</v>
      </c>
      <c r="H361" s="177"/>
      <c r="I361" s="177">
        <f>SUM(I362:I366)</f>
        <v>0</v>
      </c>
      <c r="J361" s="177"/>
      <c r="K361" s="177">
        <f>SUM(K362:K366)</f>
        <v>0</v>
      </c>
      <c r="L361" s="177"/>
      <c r="M361" s="177">
        <f>SUM(M362:M366)</f>
        <v>0</v>
      </c>
      <c r="N361" s="168"/>
      <c r="O361" s="168">
        <f>SUM(O362:O366)</f>
        <v>0</v>
      </c>
      <c r="P361" s="168"/>
      <c r="Q361" s="168">
        <f>SUM(Q362:Q366)</f>
        <v>0</v>
      </c>
      <c r="R361" s="168"/>
      <c r="S361" s="168"/>
      <c r="T361" s="169"/>
      <c r="U361" s="168">
        <f>SUM(U362:U366)</f>
        <v>0</v>
      </c>
      <c r="AE361" t="s">
        <v>146</v>
      </c>
    </row>
    <row r="362" spans="1:60" ht="22.5" outlineLevel="1">
      <c r="A362" s="155">
        <v>181</v>
      </c>
      <c r="B362" s="161" t="s">
        <v>648</v>
      </c>
      <c r="C362" s="198" t="s">
        <v>649</v>
      </c>
      <c r="D362" s="163" t="s">
        <v>650</v>
      </c>
      <c r="E362" s="171">
        <v>1</v>
      </c>
      <c r="F362" s="175"/>
      <c r="G362" s="176">
        <f>ROUND(E362*F362,2)</f>
        <v>0</v>
      </c>
      <c r="H362" s="175"/>
      <c r="I362" s="176">
        <f>ROUND(E362*H362,2)</f>
        <v>0</v>
      </c>
      <c r="J362" s="175"/>
      <c r="K362" s="176">
        <f>ROUND(E362*J362,2)</f>
        <v>0</v>
      </c>
      <c r="L362" s="176">
        <v>15</v>
      </c>
      <c r="M362" s="176">
        <f>G362*(1+L362/100)</f>
        <v>0</v>
      </c>
      <c r="N362" s="164">
        <v>0</v>
      </c>
      <c r="O362" s="164">
        <f>ROUND(E362*N362,5)</f>
        <v>0</v>
      </c>
      <c r="P362" s="164">
        <v>0</v>
      </c>
      <c r="Q362" s="164">
        <f>ROUND(E362*P362,5)</f>
        <v>0</v>
      </c>
      <c r="R362" s="164"/>
      <c r="S362" s="164"/>
      <c r="T362" s="165">
        <v>0</v>
      </c>
      <c r="U362" s="164">
        <f>ROUND(E362*T362,2)</f>
        <v>0</v>
      </c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 t="s">
        <v>150</v>
      </c>
      <c r="AF362" s="154"/>
      <c r="AG362" s="154"/>
      <c r="AH362" s="154"/>
      <c r="AI362" s="154"/>
      <c r="AJ362" s="154"/>
      <c r="AK362" s="154"/>
      <c r="AL362" s="154"/>
      <c r="AM362" s="154"/>
      <c r="AN362" s="154"/>
      <c r="AO362" s="154"/>
      <c r="AP362" s="154"/>
      <c r="AQ362" s="154"/>
      <c r="AR362" s="154"/>
      <c r="AS362" s="154"/>
      <c r="AT362" s="154"/>
      <c r="AU362" s="154"/>
      <c r="AV362" s="154"/>
      <c r="AW362" s="154"/>
      <c r="AX362" s="154"/>
      <c r="AY362" s="154"/>
      <c r="AZ362" s="154"/>
      <c r="BA362" s="154"/>
      <c r="BB362" s="154"/>
      <c r="BC362" s="154"/>
      <c r="BD362" s="154"/>
      <c r="BE362" s="154"/>
      <c r="BF362" s="154"/>
      <c r="BG362" s="154"/>
      <c r="BH362" s="154"/>
    </row>
    <row r="363" spans="1:60" ht="12.75" outlineLevel="1">
      <c r="A363" s="155">
        <v>182</v>
      </c>
      <c r="B363" s="161" t="s">
        <v>651</v>
      </c>
      <c r="C363" s="198" t="s">
        <v>652</v>
      </c>
      <c r="D363" s="163" t="s">
        <v>650</v>
      </c>
      <c r="E363" s="171">
        <v>1</v>
      </c>
      <c r="F363" s="175"/>
      <c r="G363" s="176">
        <f>ROUND(E363*F363,2)</f>
        <v>0</v>
      </c>
      <c r="H363" s="175"/>
      <c r="I363" s="176">
        <f>ROUND(E363*H363,2)</f>
        <v>0</v>
      </c>
      <c r="J363" s="175"/>
      <c r="K363" s="176">
        <f>ROUND(E363*J363,2)</f>
        <v>0</v>
      </c>
      <c r="L363" s="176">
        <v>15</v>
      </c>
      <c r="M363" s="176">
        <f>G363*(1+L363/100)</f>
        <v>0</v>
      </c>
      <c r="N363" s="164">
        <v>0</v>
      </c>
      <c r="O363" s="164">
        <f>ROUND(E363*N363,5)</f>
        <v>0</v>
      </c>
      <c r="P363" s="164">
        <v>0</v>
      </c>
      <c r="Q363" s="164">
        <f>ROUND(E363*P363,5)</f>
        <v>0</v>
      </c>
      <c r="R363" s="164"/>
      <c r="S363" s="164"/>
      <c r="T363" s="165">
        <v>0</v>
      </c>
      <c r="U363" s="164">
        <f>ROUND(E363*T363,2)</f>
        <v>0</v>
      </c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54" t="s">
        <v>150</v>
      </c>
      <c r="AF363" s="154"/>
      <c r="AG363" s="154"/>
      <c r="AH363" s="154"/>
      <c r="AI363" s="154"/>
      <c r="AJ363" s="154"/>
      <c r="AK363" s="154"/>
      <c r="AL363" s="154"/>
      <c r="AM363" s="154"/>
      <c r="AN363" s="154"/>
      <c r="AO363" s="154"/>
      <c r="AP363" s="154"/>
      <c r="AQ363" s="154"/>
      <c r="AR363" s="154"/>
      <c r="AS363" s="154"/>
      <c r="AT363" s="154"/>
      <c r="AU363" s="154"/>
      <c r="AV363" s="154"/>
      <c r="AW363" s="154"/>
      <c r="AX363" s="154"/>
      <c r="AY363" s="154"/>
      <c r="AZ363" s="154"/>
      <c r="BA363" s="154"/>
      <c r="BB363" s="154"/>
      <c r="BC363" s="154"/>
      <c r="BD363" s="154"/>
      <c r="BE363" s="154"/>
      <c r="BF363" s="154"/>
      <c r="BG363" s="154"/>
      <c r="BH363" s="154"/>
    </row>
    <row r="364" spans="1:60" ht="12.75" outlineLevel="1">
      <c r="A364" s="155">
        <v>183</v>
      </c>
      <c r="B364" s="161" t="s">
        <v>653</v>
      </c>
      <c r="C364" s="198" t="s">
        <v>654</v>
      </c>
      <c r="D364" s="163" t="s">
        <v>0</v>
      </c>
      <c r="E364" s="171">
        <v>3</v>
      </c>
      <c r="F364" s="175"/>
      <c r="G364" s="176">
        <f>ROUND(E364*F364,2)</f>
        <v>0</v>
      </c>
      <c r="H364" s="175"/>
      <c r="I364" s="176">
        <f>ROUND(E364*H364,2)</f>
        <v>0</v>
      </c>
      <c r="J364" s="175"/>
      <c r="K364" s="176">
        <f>ROUND(E364*J364,2)</f>
        <v>0</v>
      </c>
      <c r="L364" s="176">
        <v>15</v>
      </c>
      <c r="M364" s="176">
        <f>G364*(1+L364/100)</f>
        <v>0</v>
      </c>
      <c r="N364" s="164">
        <v>0</v>
      </c>
      <c r="O364" s="164">
        <f>ROUND(E364*N364,5)</f>
        <v>0</v>
      </c>
      <c r="P364" s="164">
        <v>0</v>
      </c>
      <c r="Q364" s="164">
        <f>ROUND(E364*P364,5)</f>
        <v>0</v>
      </c>
      <c r="R364" s="164"/>
      <c r="S364" s="164"/>
      <c r="T364" s="165">
        <v>0</v>
      </c>
      <c r="U364" s="164">
        <f>ROUND(E364*T364,2)</f>
        <v>0</v>
      </c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4" t="s">
        <v>150</v>
      </c>
      <c r="AF364" s="154"/>
      <c r="AG364" s="154"/>
      <c r="AH364" s="154"/>
      <c r="AI364" s="154"/>
      <c r="AJ364" s="154"/>
      <c r="AK364" s="154"/>
      <c r="AL364" s="154"/>
      <c r="AM364" s="154"/>
      <c r="AN364" s="154"/>
      <c r="AO364" s="154"/>
      <c r="AP364" s="154"/>
      <c r="AQ364" s="154"/>
      <c r="AR364" s="154"/>
      <c r="AS364" s="154"/>
      <c r="AT364" s="154"/>
      <c r="AU364" s="154"/>
      <c r="AV364" s="154"/>
      <c r="AW364" s="154"/>
      <c r="AX364" s="154"/>
      <c r="AY364" s="154"/>
      <c r="AZ364" s="154"/>
      <c r="BA364" s="154"/>
      <c r="BB364" s="154"/>
      <c r="BC364" s="154"/>
      <c r="BD364" s="154"/>
      <c r="BE364" s="154"/>
      <c r="BF364" s="154"/>
      <c r="BG364" s="154"/>
      <c r="BH364" s="154"/>
    </row>
    <row r="365" spans="1:60" ht="12.75" outlineLevel="1">
      <c r="A365" s="155">
        <v>184</v>
      </c>
      <c r="B365" s="161" t="s">
        <v>655</v>
      </c>
      <c r="C365" s="198" t="s">
        <v>656</v>
      </c>
      <c r="D365" s="163" t="s">
        <v>650</v>
      </c>
      <c r="E365" s="171">
        <v>0</v>
      </c>
      <c r="F365" s="175"/>
      <c r="G365" s="176">
        <f>ROUND(E365*F365,2)</f>
        <v>0</v>
      </c>
      <c r="H365" s="175"/>
      <c r="I365" s="176">
        <f>ROUND(E365*H365,2)</f>
        <v>0</v>
      </c>
      <c r="J365" s="175"/>
      <c r="K365" s="176">
        <f>ROUND(E365*J365,2)</f>
        <v>0</v>
      </c>
      <c r="L365" s="176">
        <v>15</v>
      </c>
      <c r="M365" s="176">
        <f>G365*(1+L365/100)</f>
        <v>0</v>
      </c>
      <c r="N365" s="164">
        <v>0</v>
      </c>
      <c r="O365" s="164">
        <f>ROUND(E365*N365,5)</f>
        <v>0</v>
      </c>
      <c r="P365" s="164">
        <v>0</v>
      </c>
      <c r="Q365" s="164">
        <f>ROUND(E365*P365,5)</f>
        <v>0</v>
      </c>
      <c r="R365" s="164"/>
      <c r="S365" s="164"/>
      <c r="T365" s="165">
        <v>0</v>
      </c>
      <c r="U365" s="164">
        <f>ROUND(E365*T365,2)</f>
        <v>0</v>
      </c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54" t="s">
        <v>150</v>
      </c>
      <c r="AF365" s="154"/>
      <c r="AG365" s="154"/>
      <c r="AH365" s="154"/>
      <c r="AI365" s="154"/>
      <c r="AJ365" s="154"/>
      <c r="AK365" s="154"/>
      <c r="AL365" s="154"/>
      <c r="AM365" s="154"/>
      <c r="AN365" s="154"/>
      <c r="AO365" s="154"/>
      <c r="AP365" s="154"/>
      <c r="AQ365" s="154"/>
      <c r="AR365" s="154"/>
      <c r="AS365" s="154"/>
      <c r="AT365" s="154"/>
      <c r="AU365" s="154"/>
      <c r="AV365" s="154"/>
      <c r="AW365" s="154"/>
      <c r="AX365" s="154"/>
      <c r="AY365" s="154"/>
      <c r="AZ365" s="154"/>
      <c r="BA365" s="154"/>
      <c r="BB365" s="154"/>
      <c r="BC365" s="154"/>
      <c r="BD365" s="154"/>
      <c r="BE365" s="154"/>
      <c r="BF365" s="154"/>
      <c r="BG365" s="154"/>
      <c r="BH365" s="154"/>
    </row>
    <row r="366" spans="1:60" ht="12.75" outlineLevel="1">
      <c r="A366" s="186">
        <v>185</v>
      </c>
      <c r="B366" s="187" t="s">
        <v>657</v>
      </c>
      <c r="C366" s="202" t="s">
        <v>658</v>
      </c>
      <c r="D366" s="188" t="s">
        <v>650</v>
      </c>
      <c r="E366" s="189">
        <v>0</v>
      </c>
      <c r="F366" s="190"/>
      <c r="G366" s="191">
        <f>ROUND(E366*F366,2)</f>
        <v>0</v>
      </c>
      <c r="H366" s="190"/>
      <c r="I366" s="191">
        <f>ROUND(E366*H366,2)</f>
        <v>0</v>
      </c>
      <c r="J366" s="190"/>
      <c r="K366" s="191">
        <f>ROUND(E366*J366,2)</f>
        <v>0</v>
      </c>
      <c r="L366" s="191">
        <v>15</v>
      </c>
      <c r="M366" s="191">
        <f>G366*(1+L366/100)</f>
        <v>0</v>
      </c>
      <c r="N366" s="192">
        <v>0</v>
      </c>
      <c r="O366" s="192">
        <f>ROUND(E366*N366,5)</f>
        <v>0</v>
      </c>
      <c r="P366" s="192">
        <v>0</v>
      </c>
      <c r="Q366" s="192">
        <f>ROUND(E366*P366,5)</f>
        <v>0</v>
      </c>
      <c r="R366" s="192"/>
      <c r="S366" s="192"/>
      <c r="T366" s="193">
        <v>0</v>
      </c>
      <c r="U366" s="192">
        <f>ROUND(E366*T366,2)</f>
        <v>0</v>
      </c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54" t="s">
        <v>150</v>
      </c>
      <c r="AF366" s="154"/>
      <c r="AG366" s="154"/>
      <c r="AH366" s="154"/>
      <c r="AI366" s="154"/>
      <c r="AJ366" s="154"/>
      <c r="AK366" s="154"/>
      <c r="AL366" s="154"/>
      <c r="AM366" s="154"/>
      <c r="AN366" s="154"/>
      <c r="AO366" s="154"/>
      <c r="AP366" s="154"/>
      <c r="AQ366" s="154"/>
      <c r="AR366" s="154"/>
      <c r="AS366" s="154"/>
      <c r="AT366" s="154"/>
      <c r="AU366" s="154"/>
      <c r="AV366" s="154"/>
      <c r="AW366" s="154"/>
      <c r="AX366" s="154"/>
      <c r="AY366" s="154"/>
      <c r="AZ366" s="154"/>
      <c r="BA366" s="154"/>
      <c r="BB366" s="154"/>
      <c r="BC366" s="154"/>
      <c r="BD366" s="154"/>
      <c r="BE366" s="154"/>
      <c r="BF366" s="154"/>
      <c r="BG366" s="154"/>
      <c r="BH366" s="154"/>
    </row>
    <row r="367" spans="1:30" ht="12.75">
      <c r="A367" s="6"/>
      <c r="B367" s="7" t="s">
        <v>322</v>
      </c>
      <c r="C367" s="203" t="s">
        <v>322</v>
      </c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AC367">
        <v>15</v>
      </c>
      <c r="AD367">
        <v>21</v>
      </c>
    </row>
    <row r="368" spans="1:31" ht="12.75">
      <c r="A368" s="194"/>
      <c r="B368" s="195">
        <v>26</v>
      </c>
      <c r="C368" s="204" t="s">
        <v>322</v>
      </c>
      <c r="D368" s="196"/>
      <c r="E368" s="196"/>
      <c r="F368" s="196"/>
      <c r="G368" s="197">
        <f>G8+G29+G56+G93+G106+G131+G149+G153+G160+G162+G165+G190+G204+G219+G228+G243+G248+G253+G256+G259+G263+G267+G273+G282+G289+G314+G325+G337+G349+G355+G361</f>
        <v>0</v>
      </c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AC368">
        <f>SUMIF(L7:L366,AC367,G7:G366)</f>
        <v>0</v>
      </c>
      <c r="AD368">
        <f>SUMIF(L7:L366,AD367,G7:G366)</f>
        <v>0</v>
      </c>
      <c r="AE368" t="s">
        <v>659</v>
      </c>
    </row>
    <row r="369" spans="1:21" ht="12.75">
      <c r="A369" s="6"/>
      <c r="B369" s="7" t="s">
        <v>322</v>
      </c>
      <c r="C369" s="203" t="s">
        <v>322</v>
      </c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 ht="12.75">
      <c r="A370" s="6"/>
      <c r="B370" s="7" t="s">
        <v>322</v>
      </c>
      <c r="C370" s="203" t="s">
        <v>322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 ht="12.75">
      <c r="A371" s="266">
        <v>33</v>
      </c>
      <c r="B371" s="266"/>
      <c r="C371" s="267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31" ht="12.75">
      <c r="A372" s="268"/>
      <c r="B372" s="269"/>
      <c r="C372" s="270"/>
      <c r="D372" s="269"/>
      <c r="E372" s="269"/>
      <c r="F372" s="269"/>
      <c r="G372" s="271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AE372" t="s">
        <v>660</v>
      </c>
    </row>
    <row r="373" spans="1:21" ht="12.75">
      <c r="A373" s="272"/>
      <c r="B373" s="273"/>
      <c r="C373" s="274"/>
      <c r="D373" s="273"/>
      <c r="E373" s="273"/>
      <c r="F373" s="273"/>
      <c r="G373" s="275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 ht="12.75">
      <c r="A374" s="272"/>
      <c r="B374" s="273"/>
      <c r="C374" s="274"/>
      <c r="D374" s="273"/>
      <c r="E374" s="273"/>
      <c r="F374" s="273"/>
      <c r="G374" s="275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 ht="12.75">
      <c r="A375" s="272"/>
      <c r="B375" s="273"/>
      <c r="C375" s="274"/>
      <c r="D375" s="273"/>
      <c r="E375" s="273"/>
      <c r="F375" s="273"/>
      <c r="G375" s="275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 ht="12.75">
      <c r="A376" s="276"/>
      <c r="B376" s="277"/>
      <c r="C376" s="278"/>
      <c r="D376" s="277"/>
      <c r="E376" s="277"/>
      <c r="F376" s="277"/>
      <c r="G376" s="279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 ht="12.75">
      <c r="A377" s="6"/>
      <c r="B377" s="7" t="s">
        <v>322</v>
      </c>
      <c r="C377" s="203" t="s">
        <v>322</v>
      </c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3:31" ht="12.75">
      <c r="C378" s="205"/>
      <c r="AE378" t="s">
        <v>661</v>
      </c>
    </row>
  </sheetData>
  <sheetProtection/>
  <mergeCells count="6">
    <mergeCell ref="A1:G1"/>
    <mergeCell ref="C2:G2"/>
    <mergeCell ref="C3:G3"/>
    <mergeCell ref="C4:G4"/>
    <mergeCell ref="A371:C371"/>
    <mergeCell ref="A372:G376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Tereza Hubalová</cp:lastModifiedBy>
  <cp:lastPrinted>2014-02-28T09:52:57Z</cp:lastPrinted>
  <dcterms:created xsi:type="dcterms:W3CDTF">2009-04-08T07:15:50Z</dcterms:created>
  <dcterms:modified xsi:type="dcterms:W3CDTF">2018-06-08T00:06:42Z</dcterms:modified>
  <cp:category/>
  <cp:version/>
  <cp:contentType/>
  <cp:contentStatus/>
</cp:coreProperties>
</file>