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1 - Oprava oplocení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'01 - Oprava oplocení'!$C$85:$K$194</definedName>
    <definedName name="_xlnm.Print_Area" localSheetId="1">'01 - Oprava oplocení'!$C$4:$J$36,'01 - Oprava oplocení'!$C$42:$J$67,'01 - Oprava oplocení'!$C$73:$K$194</definedName>
    <definedName name="_xlnm.Print_Titles" localSheetId="1">'01 - Oprava oplocení'!$85:$85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52"/>
  <c r="AX52"/>
  <c i="2" r="BI193"/>
  <c r="BH193"/>
  <c r="BG193"/>
  <c r="BF193"/>
  <c r="T193"/>
  <c r="T192"/>
  <c r="R193"/>
  <c r="R192"/>
  <c r="P193"/>
  <c r="P192"/>
  <c r="BK193"/>
  <c r="BK192"/>
  <c r="J192"/>
  <c r="J193"/>
  <c r="BE193"/>
  <c r="J66"/>
  <c r="BI190"/>
  <c r="BH190"/>
  <c r="BG190"/>
  <c r="BF190"/>
  <c r="T190"/>
  <c r="T189"/>
  <c r="R190"/>
  <c r="R189"/>
  <c r="P190"/>
  <c r="P189"/>
  <c r="BK190"/>
  <c r="BK189"/>
  <c r="J189"/>
  <c r="J190"/>
  <c r="BE190"/>
  <c r="J65"/>
  <c r="BI187"/>
  <c r="BH187"/>
  <c r="BG187"/>
  <c r="BF187"/>
  <c r="T187"/>
  <c r="T186"/>
  <c r="T185"/>
  <c r="R187"/>
  <c r="R186"/>
  <c r="R185"/>
  <c r="P187"/>
  <c r="P186"/>
  <c r="P185"/>
  <c r="BK187"/>
  <c r="BK186"/>
  <c r="J186"/>
  <c r="BK185"/>
  <c r="J185"/>
  <c r="J187"/>
  <c r="BE187"/>
  <c r="J64"/>
  <c r="J63"/>
  <c r="BI183"/>
  <c r="BH183"/>
  <c r="BG183"/>
  <c r="BF183"/>
  <c r="T183"/>
  <c r="T182"/>
  <c r="R183"/>
  <c r="R182"/>
  <c r="P183"/>
  <c r="P182"/>
  <c r="BK183"/>
  <c r="BK182"/>
  <c r="J182"/>
  <c r="J183"/>
  <c r="BE183"/>
  <c r="J62"/>
  <c r="BI180"/>
  <c r="BH180"/>
  <c r="BG180"/>
  <c r="BF180"/>
  <c r="T180"/>
  <c r="R180"/>
  <c r="P180"/>
  <c r="BK180"/>
  <c r="J180"/>
  <c r="BE180"/>
  <c r="BI176"/>
  <c r="BH176"/>
  <c r="BG176"/>
  <c r="BF176"/>
  <c r="T176"/>
  <c r="R176"/>
  <c r="P176"/>
  <c r="BK176"/>
  <c r="J176"/>
  <c r="BE176"/>
  <c r="BI174"/>
  <c r="BH174"/>
  <c r="BG174"/>
  <c r="BF174"/>
  <c r="T174"/>
  <c r="R174"/>
  <c r="P174"/>
  <c r="BK174"/>
  <c r="J174"/>
  <c r="BE174"/>
  <c r="BI172"/>
  <c r="BH172"/>
  <c r="BG172"/>
  <c r="BF172"/>
  <c r="T172"/>
  <c r="T171"/>
  <c r="R172"/>
  <c r="R171"/>
  <c r="P172"/>
  <c r="P171"/>
  <c r="BK172"/>
  <c r="BK171"/>
  <c r="J171"/>
  <c r="J172"/>
  <c r="BE172"/>
  <c r="J6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4"/>
  <c r="BH154"/>
  <c r="BG154"/>
  <c r="BF154"/>
  <c r="T154"/>
  <c r="T153"/>
  <c r="R154"/>
  <c r="R153"/>
  <c r="P154"/>
  <c r="P153"/>
  <c r="BK154"/>
  <c r="BK153"/>
  <c r="J153"/>
  <c r="J154"/>
  <c r="BE154"/>
  <c r="J60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4"/>
  <c r="BH114"/>
  <c r="BG114"/>
  <c r="BF114"/>
  <c r="T114"/>
  <c r="T113"/>
  <c r="R114"/>
  <c r="R113"/>
  <c r="P114"/>
  <c r="P113"/>
  <c r="BK114"/>
  <c r="BK113"/>
  <c r="J113"/>
  <c r="J114"/>
  <c r="BE114"/>
  <c r="J59"/>
  <c r="BI111"/>
  <c r="BH111"/>
  <c r="BG111"/>
  <c r="BF111"/>
  <c r="T111"/>
  <c r="R111"/>
  <c r="P111"/>
  <c r="BK111"/>
  <c r="J111"/>
  <c r="BE111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5"/>
  <c r="BH95"/>
  <c r="BG95"/>
  <c r="BF95"/>
  <c r="T95"/>
  <c r="R95"/>
  <c r="P95"/>
  <c r="BK95"/>
  <c r="J95"/>
  <c r="BE95"/>
  <c r="BI89"/>
  <c r="F34"/>
  <c i="1" r="BD52"/>
  <c i="2" r="BH89"/>
  <c r="F33"/>
  <c i="1" r="BC52"/>
  <c i="2" r="BG89"/>
  <c r="F32"/>
  <c i="1" r="BB52"/>
  <c i="2" r="BF89"/>
  <c r="J31"/>
  <c i="1" r="AW52"/>
  <c i="2" r="F31"/>
  <c i="1" r="BA52"/>
  <c i="2" r="T89"/>
  <c r="T88"/>
  <c r="T87"/>
  <c r="T86"/>
  <c r="R89"/>
  <c r="R88"/>
  <c r="R87"/>
  <c r="R86"/>
  <c r="P89"/>
  <c r="P88"/>
  <c r="P87"/>
  <c r="P86"/>
  <c i="1" r="AU52"/>
  <c i="2" r="BK89"/>
  <c r="BK88"/>
  <c r="J88"/>
  <c r="BK87"/>
  <c r="J87"/>
  <c r="BK86"/>
  <c r="J86"/>
  <c r="J56"/>
  <c r="J27"/>
  <c i="1" r="AG52"/>
  <c i="2" r="J89"/>
  <c r="BE89"/>
  <c r="J30"/>
  <c i="1" r="AV52"/>
  <c i="2" r="F30"/>
  <c i="1" r="AZ52"/>
  <c i="2" r="J58"/>
  <c r="J57"/>
  <c r="F80"/>
  <c r="E78"/>
  <c r="F49"/>
  <c r="E47"/>
  <c r="J36"/>
  <c r="J21"/>
  <c r="E21"/>
  <c r="J82"/>
  <c r="J51"/>
  <c r="J20"/>
  <c r="J18"/>
  <c r="E18"/>
  <c r="F83"/>
  <c r="F52"/>
  <c r="J17"/>
  <c r="J15"/>
  <c r="E15"/>
  <c r="F82"/>
  <c r="F51"/>
  <c r="J14"/>
  <c r="J12"/>
  <c r="J80"/>
  <c r="J49"/>
  <c r="E7"/>
  <c r="E7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<sst xmlns="http://schemas.openxmlformats.org/spreadsheetml/2006/main">
  <si>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</si>
  <si>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</si>
  <si>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</si>
  <si>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</si>
  <si>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</si>
  <si>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</si>
  <si>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</si>
  <si>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{70c6b47f-6dbd-45c0-89e4-6c18c2cb01c6}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</si>
  <si>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</si>
  <si>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</si>
  <si>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</si>
  <si>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</si>
  <si>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</si>
  <si>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</si>
  <si>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</si>
  <si>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</si>
  <si>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20180405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</si>
  <si>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</si>
  <si>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</si>
  <si>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MŠ Na Biřičce - oprava oplocení</t>
  </si>
  <si>
    <t>KSO:</t>
  </si>
  <si>
    <t/>
  </si>
  <si>
    <t>CC-CZ:</t>
  </si>
  <si>
    <t>Místo:</t>
  </si>
  <si>
    <t xml:space="preserve"> </t>
  </si>
  <si>
    <t>Datum:</t>
  </si>
  <si>
    <t>5. 4. 2018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</si>
  <si>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</si>
  <si>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</si>
  <si>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</si>
  <si>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</si>
  <si>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</si>
  <si>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</si>
  <si>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</si>
  <si>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</si>
  <si>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</si>
  <si>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</si>
  <si>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</si>
  <si>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</si>
  <si>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</si>
  <si>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</si>
  <si>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</si>
  <si>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</si>
  <si>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</si>
  <si>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</si>
  <si>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</si>
  <si>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</si>
  <si>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</si>
  <si>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</si>
  <si>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</si>
  <si>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</si>
  <si>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</si>
  <si>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</si>
  <si>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</si>
  <si>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</si>
  <si>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</si>
  <si>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</si>
  <si>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</si>
  <si>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</si>
  <si>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</si>
  <si>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</si>
  <si>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</si>
  <si>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</si>
  <si>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</si>
  <si>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</si>
  <si>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</si>
  <si>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</si>
  <si>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</si>
  <si>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</si>
  <si>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</si>
  <si>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</si>
  <si>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</si>
  <si>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</si>
  <si>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</si>
  <si>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</si>
  <si>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Oprava oplocení</t>
  </si>
  <si>
    <t>STA</t>
  </si>
  <si>
    <t>1</t>
  </si>
  <si>
    <t>{e4643c17-84fd-4ffe-bcb9-41fbefe41471}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</si>
  <si>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</si>
  <si>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</si>
  <si>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</si>
  <si>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</si>
  <si>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</si>
  <si>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</si>
  <si>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</si>
  <si>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</si>
  <si>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Oprava oplocení</t>
  </si>
  <si>
    <t xml:space="preserve">  Popis prací: - demontáž stávajícího oplocení (betonové a ocelové sloupky, pletivo, branka) - vybourání zdegradované betonové podezdívky a betonu kolem studně - vyhloubení jamek pro sloupky, usazení sloupků, betonáž - uchycení podhrabových betonových desek - natažení pletiva - montáž branky - dosypání zeminy a úprava terénu kolem nového oplocení - odvoz a likvidace odpadu a vybouraného materiálu  Délka oplocení vč. branky celkem cca 34 bm. Výška nového oplocení bude 180 cm (výška pletiva 160 cm, podhrabová deska výšky 30cm usazena 1/3 pod úrovní upraveného terénu). Barva oplocení vč. veškerých komponentů bude zelená RAL 6005. Pletivo a sloupky budou poplastovány.   Termín provádění prací: 16.7.2018 - 31.7.2018. 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</si>
  <si>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</si>
  <si>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</si>
  <si>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</si>
  <si>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</si>
  <si>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</si>
  <si>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</si>
  <si>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</si>
  <si>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</si>
  <si>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</si>
  <si>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</si>
  <si>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</si>
  <si>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</si>
  <si>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</si>
  <si>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VRN8 - Přesun stavebních kapacit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</si>
  <si>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</si>
  <si>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</si>
  <si>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</si>
  <si>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</si>
  <si>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</si>
  <si>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</si>
  <si>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</si>
  <si>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</si>
  <si>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</si>
  <si>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</si>
  <si>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</si>
  <si>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</si>
  <si>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</si>
  <si>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</si>
  <si>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</si>
  <si>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</si>
  <si>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</si>
  <si>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</si>
  <si>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</si>
  <si>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</si>
  <si>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131111323</t>
  </si>
  <si>
    <t>Vrtání jamek pro plotové sloupky D do 300 mm - ručně s mechanickým vrtákem</t>
  </si>
  <si>
    <t>m</t>
  </si>
  <si>
    <t>CS ÚRS 2018 01</t>
  </si>
  <si>
    <t>4</t>
  </si>
  <si>
    <t>820859926</t>
  </si>
  <si>
    <t>PP</t>
  </si>
  <si>
    <t>Vrtání jamek pro plotové sloupky ručně mechanickým vrtákem průměru přes 200 do 300 mm</t>
  </si>
  <si>
    <t>VV</t>
  </si>
  <si>
    <t>"branka"2</t>
  </si>
  <si>
    <t>"plotové"8+4</t>
  </si>
  <si>
    <t>"vzpěry"6</t>
  </si>
  <si>
    <t>Součet</t>
  </si>
  <si>
    <t>181111131</t>
  </si>
  <si>
    <t>Plošná úprava terénu do 500 m2 zemina tř 1 až 4 nerovnosti do 200 mm v rovinně a svahu do 1:5</t>
  </si>
  <si>
    <t>m2</t>
  </si>
  <si>
    <t>2098129849</t>
  </si>
  <si>
    <t>Plošná úprava terénu v zemině tř. 1 až 4 s urovnáním povrchu bez doplnění ornice souvislé plochy do 500 m2 při nerovnostech terénu přes 150 do 200 mm v rovině nebo na svahu do 1:5</t>
  </si>
  <si>
    <t>P</t>
  </si>
  <si>
    <t>Poznámka k položce:
Poznámka: závěrečné urovnání terénu kolem nového oplocení</t>
  </si>
  <si>
    <t>(22+11+1)*1</t>
  </si>
  <si>
    <t>3</t>
  </si>
  <si>
    <t>181411131</t>
  </si>
  <si>
    <t>Založení parkového trávníku výsevem plochy do 1000 m2 v rovině a ve svahu do 1:5</t>
  </si>
  <si>
    <t>-1516000894</t>
  </si>
  <si>
    <t>Založení trávníku na půdě předem připravené plochy do 1000 m2 výsevem včetně utažení parkového v rovině nebo na svahu do 1:5</t>
  </si>
  <si>
    <t>M</t>
  </si>
  <si>
    <t>00572410</t>
  </si>
  <si>
    <t>osivo směs travní parková</t>
  </si>
  <si>
    <t>kg</t>
  </si>
  <si>
    <t>8</t>
  </si>
  <si>
    <t>1815178470</t>
  </si>
  <si>
    <t>34*0,015 'Přepočtené koeficientem množství</t>
  </si>
  <si>
    <t>5</t>
  </si>
  <si>
    <t>182303111</t>
  </si>
  <si>
    <t>Doplnění zeminy nebo substrátu na travnatých plochách tl 50 mm rovina v rovinně a svahu do 1:5</t>
  </si>
  <si>
    <t>833930910</t>
  </si>
  <si>
    <t>Doplnění zeminy nebo substrátu na travnatých plochách tloušťky do 50 mm v rovině nebo na svahu do 1:5</t>
  </si>
  <si>
    <t>Poznámka k položce:
Poznámka: doplnění zeminy - dorovnání nerovností
2 vrstvy (2x5cm)</t>
  </si>
  <si>
    <t>6</t>
  </si>
  <si>
    <t>10371500</t>
  </si>
  <si>
    <t>substrát pro trávníky VL</t>
  </si>
  <si>
    <t>m3</t>
  </si>
  <si>
    <t>-1400297667</t>
  </si>
  <si>
    <t>Svislé a kompletní konstrukce</t>
  </si>
  <si>
    <t>7</t>
  </si>
  <si>
    <t>338171123</t>
  </si>
  <si>
    <t>Osazování sloupků a vzpěr plotových ocelových v 2,60 m se zabetonováním</t>
  </si>
  <si>
    <t>kus</t>
  </si>
  <si>
    <t>1471835754</t>
  </si>
  <si>
    <t xml:space="preserve">Osazování sloupků a vzpěr plotových ocelových  trubkových nebo profilovaných výšky do 2,60 m se zabetonováním (tř. C 25/30) do 0,08 m3 do připravených jamek</t>
  </si>
  <si>
    <t>55342263</t>
  </si>
  <si>
    <t>sloupek plotový koncový Pz a komaxitový 2500/48x1,5mm</t>
  </si>
  <si>
    <t>-631729414</t>
  </si>
  <si>
    <t>Poznámka k položce:
RAL 6005</t>
  </si>
  <si>
    <t>9</t>
  </si>
  <si>
    <t>55342274</t>
  </si>
  <si>
    <t>vzpěra plotová 38x1,5mm včetně krytky s uchem 2500mm</t>
  </si>
  <si>
    <t>1858382147</t>
  </si>
  <si>
    <t>10</t>
  </si>
  <si>
    <t>348101230</t>
  </si>
  <si>
    <t>Osazení vrat a vrátek k oplocení na ocelové sloupky do 6 m2</t>
  </si>
  <si>
    <t>-959979412</t>
  </si>
  <si>
    <t>Montáž vrat a vrátek k oplocení na sloupky ocelové, plochy jednotlivě přes 4 do 6 m2</t>
  </si>
  <si>
    <t>Poznámka k položce:
Montáž vrátek vč. vyhloubení jamek a zabetonování nosných sloupků</t>
  </si>
  <si>
    <t>11</t>
  </si>
  <si>
    <t>55342321R</t>
  </si>
  <si>
    <t>branka vchodová kovová 1800x1000 mm pletivo</t>
  </si>
  <si>
    <t>-1255419567</t>
  </si>
  <si>
    <t xml:space="preserve">Poznámka k položce:
barva zelená RAL 6005, vč. kování klika/klika, zámek FAB 3x klíč, </t>
  </si>
  <si>
    <t>12</t>
  </si>
  <si>
    <t>348121221</t>
  </si>
  <si>
    <t>Montáž podhrabových desek délky do 3 m na ocelové plotové sloupky</t>
  </si>
  <si>
    <t>2111671858</t>
  </si>
  <si>
    <t>Montáž podhrabových desek na ocelové sloupky, délky desek přes 2 do 3 m</t>
  </si>
  <si>
    <t>Poznámka k položce:
vč. případné montáže konzolí na sloupky a zapuštění podhrabové desky 1/3 své výšky pod finální úroveň upraveného terénu</t>
  </si>
  <si>
    <t>8+4</t>
  </si>
  <si>
    <t>13</t>
  </si>
  <si>
    <t>59233120</t>
  </si>
  <si>
    <t>deska plotová betonová 290x5x29 cm</t>
  </si>
  <si>
    <t>822065685</t>
  </si>
  <si>
    <t>14</t>
  </si>
  <si>
    <t>348171320R13</t>
  </si>
  <si>
    <t>Napojení nového plotu na stávající</t>
  </si>
  <si>
    <t>1754049946</t>
  </si>
  <si>
    <t>Poznámka k položce:
Připevnění konzole na zeď a dopojení plotu na stávající stavby</t>
  </si>
  <si>
    <t>348401120</t>
  </si>
  <si>
    <t>Osazení oplocení ze strojového pletiva s napínacími dráty výšky do 1,6 m do 15° sklonu svahu</t>
  </si>
  <si>
    <t>-304414273</t>
  </si>
  <si>
    <t>Osazení oplocení ze strojového pletiva s napínacími dráty do 15° sklonu svahu, výšky do 1,6 m</t>
  </si>
  <si>
    <t>22+11+1</t>
  </si>
  <si>
    <t>16</t>
  </si>
  <si>
    <t>31324756</t>
  </si>
  <si>
    <t>pletivo drátěné se čtvercovými oky zapletené Pz 50x2x1600mm</t>
  </si>
  <si>
    <t>1709192090</t>
  </si>
  <si>
    <t>Poznámka k položce:
+ komaxit RAL 6005</t>
  </si>
  <si>
    <t>Ostatní konstrukce a práce, bourání</t>
  </si>
  <si>
    <t>17</t>
  </si>
  <si>
    <t>961055111</t>
  </si>
  <si>
    <t>Bourání základů ze ŽB</t>
  </si>
  <si>
    <t>-315781806</t>
  </si>
  <si>
    <t xml:space="preserve">Bourání základů z betonu  železového</t>
  </si>
  <si>
    <t>5*0,5*0,3 "kus betonové plochy u studny"</t>
  </si>
  <si>
    <t>11*0,25*0,5 "betonová podezdívka zdegradovaná - polorozpadlá"</t>
  </si>
  <si>
    <t>18</t>
  </si>
  <si>
    <t>966052121</t>
  </si>
  <si>
    <t>Bourání sloupků a vzpěr ŽB plotových s betonovou patkou</t>
  </si>
  <si>
    <t>1162996134</t>
  </si>
  <si>
    <t>Bourání plotových sloupků a vzpěr železobetonových výšky do 2,5 m s betonovou patkou</t>
  </si>
  <si>
    <t>19</t>
  </si>
  <si>
    <t>966071711</t>
  </si>
  <si>
    <t>Bourání sloupků a vzpěr plotových ocelových do 2,5 m zabetonovaných</t>
  </si>
  <si>
    <t>304009189</t>
  </si>
  <si>
    <t>Bourání plotových sloupků a vzpěr ocelových trubkových nebo profilovaných výšky do 2,50 m zabetonovaných</t>
  </si>
  <si>
    <t>Poznámka k položce:
vč. odkopání a vybourání bet. patek</t>
  </si>
  <si>
    <t>4+5</t>
  </si>
  <si>
    <t>20</t>
  </si>
  <si>
    <t>966071821</t>
  </si>
  <si>
    <t>Rozebrání oplocení z drátěného pletiva se čtvercovými oky výšky do 1,6 m</t>
  </si>
  <si>
    <t>-1824054522</t>
  </si>
  <si>
    <t xml:space="preserve">Rozebrání oplocení z pletiva  drátěného se čtvercovými oky, výšky do 1,6 m</t>
  </si>
  <si>
    <t>966073811</t>
  </si>
  <si>
    <t>Rozebrání vrat a vrátek k oplocení plochy do 6 m2</t>
  </si>
  <si>
    <t>638537267</t>
  </si>
  <si>
    <t xml:space="preserve">Rozebrání vrat a vrátek k oplocení  plochy jednotlivě přes 2 do 6 m2</t>
  </si>
  <si>
    <t>997</t>
  </si>
  <si>
    <t>Přesun sutě</t>
  </si>
  <si>
    <t>22</t>
  </si>
  <si>
    <t>997013211</t>
  </si>
  <si>
    <t>Vnitrostaveništní doprava suti a vybouraných hmot pro budovy v do 6 m ručně</t>
  </si>
  <si>
    <t>t</t>
  </si>
  <si>
    <t>CS ÚRS 2017 01</t>
  </si>
  <si>
    <t>1798317346</t>
  </si>
  <si>
    <t>Vnitrostaveništní doprava suti a vybouraných hmot vodorovně do 50 m svisle ručně (nošením po schodech) pro budovy a haly výšky do 6 m</t>
  </si>
  <si>
    <t>23</t>
  </si>
  <si>
    <t>997013501</t>
  </si>
  <si>
    <t>Odvoz suti a vybouraných hmot na skládku nebo meziskládku do 1 km se složením</t>
  </si>
  <si>
    <t>CS ÚRS 2014 01</t>
  </si>
  <si>
    <t>1148109985</t>
  </si>
  <si>
    <t>Odvoz suti a vybouraných hmot na skládku nebo meziskládku se složením, na vzdálenost do 1 km</t>
  </si>
  <si>
    <t>24</t>
  </si>
  <si>
    <t>997013509</t>
  </si>
  <si>
    <t>Příplatek k odvozu suti a vybouraných hmot na skládku ZKD 1 km přes 1 km</t>
  </si>
  <si>
    <t>391021109</t>
  </si>
  <si>
    <t>Odvoz suti a vybouraných hmot na skládku nebo meziskládku se složením, na vzdálenost Příplatek k ceně za každý další i započatý 1 km přes 1 km</t>
  </si>
  <si>
    <t>Poznámka k položce:
20km</t>
  </si>
  <si>
    <t>6,242*20 'Přepočtené koeficientem množství</t>
  </si>
  <si>
    <t>25</t>
  </si>
  <si>
    <t>997013831</t>
  </si>
  <si>
    <t>Poplatek za uložení stavebního směsného odpadu na skládce (skládkovné)</t>
  </si>
  <si>
    <t>1654381374</t>
  </si>
  <si>
    <t>Poplatek za uložení stavebního odpadu na skládce (skládkovné) směsného</t>
  </si>
  <si>
    <t>998</t>
  </si>
  <si>
    <t>Přesun hmot</t>
  </si>
  <si>
    <t>26</t>
  </si>
  <si>
    <t>998232110</t>
  </si>
  <si>
    <t>Přesun hmot pro oplocení zděné z cihel nebo tvárnic v do 3 m</t>
  </si>
  <si>
    <t>1139703118</t>
  </si>
  <si>
    <t xml:space="preserve">Přesun hmot pro oplocení  se svislou nosnou konstrukcí zděnou z cihel, tvárnic, bloků, popř. kovovou nebo dřevěnou vodorovná dopravní vzdálenost do 50 m, pro oplocení výšky do 3 m</t>
  </si>
  <si>
    <t>VRN</t>
  </si>
  <si>
    <t>Vedlejší rozpočtové náklady</t>
  </si>
  <si>
    <t>VRN3</t>
  </si>
  <si>
    <t>Zařízení staveniště</t>
  </si>
  <si>
    <t>27</t>
  </si>
  <si>
    <t>030001000</t>
  </si>
  <si>
    <t>kpl</t>
  </si>
  <si>
    <t>1024</t>
  </si>
  <si>
    <t>814882817</t>
  </si>
  <si>
    <t>VRN8</t>
  </si>
  <si>
    <t>Přesun stavebních kapacit</t>
  </si>
  <si>
    <t>28</t>
  </si>
  <si>
    <t>081002000</t>
  </si>
  <si>
    <t>Doprava zaměstnanců</t>
  </si>
  <si>
    <t>-1369918443</t>
  </si>
  <si>
    <t>VRN9</t>
  </si>
  <si>
    <t>Ostatní náklady</t>
  </si>
  <si>
    <t>29</t>
  </si>
  <si>
    <t>090001000</t>
  </si>
  <si>
    <t>-983116665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</si>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</sst>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7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</xf>
    <xf numFmtId="0" fontId="12" fillId="2" borderId="0" xfId="0" applyFont="1" applyFill="1" applyAlignment="1" applyProtection="1">
      <alignment vertical="center"/>
    </xf>
    <xf numFmtId="0" fontId="13" fillId="2" borderId="0" xfId="0" applyFont="1" applyFill="1" applyAlignment="1" applyProtection="1">
      <alignment horizontal="left" vertical="center"/>
    </xf>
    <xf numFmtId="0" fontId="14" fillId="2" borderId="0" xfId="1" applyFont="1" applyFill="1" applyAlignment="1" applyProtection="1">
      <alignment vertical="center"/>
    </xf>
    <xf numFmtId="0" fontId="45" fillId="2" borderId="0" xfId="1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19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0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19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9" fillId="0" borderId="23" xfId="0" applyNumberFormat="1" applyFont="1" applyBorder="1" applyAlignment="1" applyProtection="1">
      <alignment vertical="center"/>
    </xf>
    <xf numFmtId="4" fontId="29" fillId="0" borderId="24" xfId="0" applyNumberFormat="1" applyFont="1" applyBorder="1" applyAlignment="1" applyProtection="1">
      <alignment vertical="center"/>
    </xf>
    <xf numFmtId="166" fontId="29" fillId="0" borderId="24" xfId="0" applyNumberFormat="1" applyFont="1" applyBorder="1" applyAlignment="1" applyProtection="1">
      <alignment vertical="center"/>
    </xf>
    <xf numFmtId="4" fontId="29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1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8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37" fillId="0" borderId="28" xfId="0" applyFont="1" applyBorder="1" applyAlignment="1" applyProtection="1">
      <alignment horizontal="center" vertical="center"/>
    </xf>
    <xf numFmtId="49" fontId="37" fillId="0" borderId="28" xfId="0" applyNumberFormat="1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left" vertical="center" wrapText="1"/>
    </xf>
    <xf numFmtId="0" fontId="37" fillId="0" borderId="28" xfId="0" applyFont="1" applyBorder="1" applyAlignment="1" applyProtection="1">
      <alignment horizontal="center" vertical="center" wrapText="1"/>
    </xf>
    <xf numFmtId="167" fontId="37" fillId="0" borderId="28" xfId="0" applyNumberFormat="1" applyFont="1" applyBorder="1" applyAlignment="1" applyProtection="1">
      <alignment vertical="center"/>
    </xf>
    <xf numFmtId="4" fontId="37" fillId="3" borderId="28" xfId="0" applyNumberFormat="1" applyFont="1" applyFill="1" applyBorder="1" applyAlignment="1" applyProtection="1">
      <alignment vertical="center"/>
      <protection locked="0"/>
    </xf>
    <xf numFmtId="4" fontId="37" fillId="0" borderId="28" xfId="0" applyNumberFormat="1" applyFont="1" applyBorder="1" applyAlignment="1" applyProtection="1">
      <alignment vertical="center"/>
    </xf>
    <xf numFmtId="0" fontId="37" fillId="0" borderId="5" xfId="0" applyFont="1" applyBorder="1" applyAlignment="1">
      <alignment vertical="center"/>
    </xf>
    <xf numFmtId="0" fontId="37" fillId="3" borderId="2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8" fillId="0" borderId="29" xfId="0" applyFont="1" applyBorder="1" applyAlignment="1">
      <alignment vertical="center" wrapText="1"/>
      <protection locked="0"/>
    </xf>
    <xf numFmtId="0" fontId="38" fillId="0" borderId="30" xfId="0" applyFont="1" applyBorder="1" applyAlignment="1">
      <alignment vertical="center" wrapText="1"/>
      <protection locked="0"/>
    </xf>
    <xf numFmtId="0" fontId="38" fillId="0" borderId="31" xfId="0" applyFont="1" applyBorder="1" applyAlignment="1">
      <alignment vertical="center" wrapText="1"/>
      <protection locked="0"/>
    </xf>
    <xf numFmtId="0" fontId="38" fillId="0" borderId="32" xfId="0" applyFont="1" applyBorder="1" applyAlignment="1">
      <alignment horizontal="center" vertical="center" wrapText="1"/>
      <protection locked="0"/>
    </xf>
    <xf numFmtId="0" fontId="39" fillId="0" borderId="1" xfId="0" applyFont="1" applyBorder="1" applyAlignment="1">
      <alignment horizontal="center" vertical="center" wrapText="1"/>
      <protection locked="0"/>
    </xf>
    <xf numFmtId="0" fontId="38" fillId="0" borderId="33" xfId="0" applyFont="1" applyBorder="1" applyAlignment="1">
      <alignment horizontal="center" vertical="center" wrapText="1"/>
      <protection locked="0"/>
    </xf>
    <xf numFmtId="0" fontId="38" fillId="0" borderId="32" xfId="0" applyFont="1" applyBorder="1" applyAlignment="1">
      <alignment vertical="center" wrapText="1"/>
      <protection locked="0"/>
    </xf>
    <xf numFmtId="0" fontId="40" fillId="0" borderId="34" xfId="0" applyFont="1" applyBorder="1" applyAlignment="1">
      <alignment horizontal="left" wrapText="1"/>
      <protection locked="0"/>
    </xf>
    <xf numFmtId="0" fontId="38" fillId="0" borderId="33" xfId="0" applyFont="1" applyBorder="1" applyAlignment="1">
      <alignment vertical="center" wrapText="1"/>
      <protection locked="0"/>
    </xf>
    <xf numFmtId="0" fontId="40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49" fontId="41" fillId="0" borderId="1" xfId="0" applyNumberFormat="1" applyFont="1" applyBorder="1" applyAlignment="1">
      <alignment horizontal="left" vertical="center" wrapText="1"/>
      <protection locked="0"/>
    </xf>
    <xf numFmtId="49" fontId="41" fillId="0" borderId="1" xfId="0" applyNumberFormat="1" applyFont="1" applyBorder="1" applyAlignment="1">
      <alignment vertical="center" wrapText="1"/>
      <protection locked="0"/>
    </xf>
    <xf numFmtId="0" fontId="38" fillId="0" borderId="35" xfId="0" applyFont="1" applyBorder="1" applyAlignment="1">
      <alignment vertical="center" wrapText="1"/>
      <protection locked="0"/>
    </xf>
    <xf numFmtId="0" fontId="42" fillId="0" borderId="34" xfId="0" applyFont="1" applyBorder="1" applyAlignment="1">
      <alignment vertical="center" wrapText="1"/>
      <protection locked="0"/>
    </xf>
    <xf numFmtId="0" fontId="38" fillId="0" borderId="36" xfId="0" applyFont="1" applyBorder="1" applyAlignment="1">
      <alignment vertical="center" wrapText="1"/>
      <protection locked="0"/>
    </xf>
    <xf numFmtId="0" fontId="38" fillId="0" borderId="1" xfId="0" applyFont="1" applyBorder="1" applyAlignment="1">
      <alignment vertical="top"/>
      <protection locked="0"/>
    </xf>
    <xf numFmtId="0" fontId="38" fillId="0" borderId="0" xfId="0" applyFont="1" applyAlignment="1">
      <alignment vertical="top"/>
      <protection locked="0"/>
    </xf>
    <xf numFmtId="0" fontId="38" fillId="0" borderId="29" xfId="0" applyFont="1" applyBorder="1" applyAlignment="1">
      <alignment horizontal="left" vertical="center"/>
      <protection locked="0"/>
    </xf>
    <xf numFmtId="0" fontId="38" fillId="0" borderId="30" xfId="0" applyFont="1" applyBorder="1" applyAlignment="1">
      <alignment horizontal="left" vertical="center"/>
      <protection locked="0"/>
    </xf>
    <xf numFmtId="0" fontId="38" fillId="0" borderId="31" xfId="0" applyFont="1" applyBorder="1" applyAlignment="1">
      <alignment horizontal="left" vertical="center"/>
      <protection locked="0"/>
    </xf>
    <xf numFmtId="0" fontId="38" fillId="0" borderId="32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8" fillId="0" borderId="33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left" vertical="center"/>
      <protection locked="0"/>
    </xf>
    <xf numFmtId="0" fontId="43" fillId="0" borderId="0" xfId="0" applyFont="1" applyAlignment="1">
      <alignment horizontal="left" vertical="center"/>
      <protection locked="0"/>
    </xf>
    <xf numFmtId="0" fontId="40" fillId="0" borderId="34" xfId="0" applyFont="1" applyBorder="1" applyAlignment="1">
      <alignment horizontal="left" vertical="center"/>
      <protection locked="0"/>
    </xf>
    <xf numFmtId="0" fontId="40" fillId="0" borderId="34" xfId="0" applyFont="1" applyBorder="1" applyAlignment="1">
      <alignment horizontal="center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1" fillId="0" borderId="0" xfId="0" applyFont="1" applyAlignment="1">
      <alignment horizontal="left" vertical="center"/>
      <protection locked="0"/>
    </xf>
    <xf numFmtId="0" fontId="41" fillId="0" borderId="1" xfId="0" applyFont="1" applyBorder="1" applyAlignment="1">
      <alignment horizontal="center" vertical="center"/>
      <protection locked="0"/>
    </xf>
    <xf numFmtId="0" fontId="41" fillId="0" borderId="32" xfId="0" applyFont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left" vertical="center"/>
      <protection locked="0"/>
    </xf>
    <xf numFmtId="0" fontId="41" fillId="0" borderId="1" xfId="0" applyFont="1" applyFill="1" applyBorder="1" applyAlignment="1">
      <alignment horizontal="center" vertical="center"/>
      <protection locked="0"/>
    </xf>
    <xf numFmtId="0" fontId="38" fillId="0" borderId="35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8" fillId="0" borderId="36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38" fillId="0" borderId="1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center" vertical="center" wrapText="1"/>
      <protection locked="0"/>
    </xf>
    <xf numFmtId="0" fontId="38" fillId="0" borderId="29" xfId="0" applyFont="1" applyBorder="1" applyAlignment="1">
      <alignment horizontal="left" vertical="center" wrapText="1"/>
      <protection locked="0"/>
    </xf>
    <xf numFmtId="0" fontId="38" fillId="0" borderId="30" xfId="0" applyFont="1" applyBorder="1" applyAlignment="1">
      <alignment horizontal="left" vertical="center" wrapText="1"/>
      <protection locked="0"/>
    </xf>
    <xf numFmtId="0" fontId="38" fillId="0" borderId="31" xfId="0" applyFont="1" applyBorder="1" applyAlignment="1">
      <alignment horizontal="left" vertical="center" wrapText="1"/>
      <protection locked="0"/>
    </xf>
    <xf numFmtId="0" fontId="38" fillId="0" borderId="32" xfId="0" applyFont="1" applyBorder="1" applyAlignment="1">
      <alignment horizontal="left" vertical="center" wrapText="1"/>
      <protection locked="0"/>
    </xf>
    <xf numFmtId="0" fontId="38" fillId="0" borderId="33" xfId="0" applyFont="1" applyBorder="1" applyAlignment="1">
      <alignment horizontal="left" vertical="center" wrapText="1"/>
      <protection locked="0"/>
    </xf>
    <xf numFmtId="0" fontId="43" fillId="0" borderId="32" xfId="0" applyFont="1" applyBorder="1" applyAlignment="1">
      <alignment horizontal="left" vertical="center" wrapText="1"/>
      <protection locked="0"/>
    </xf>
    <xf numFmtId="0" fontId="43" fillId="0" borderId="33" xfId="0" applyFont="1" applyBorder="1" applyAlignment="1">
      <alignment horizontal="left" vertical="center" wrapText="1"/>
      <protection locked="0"/>
    </xf>
    <xf numFmtId="0" fontId="41" fillId="0" borderId="32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 wrapText="1"/>
      <protection locked="0"/>
    </xf>
    <xf numFmtId="0" fontId="41" fillId="0" borderId="33" xfId="0" applyFont="1" applyBorder="1" applyAlignment="1">
      <alignment horizontal="left" vertical="center"/>
      <protection locked="0"/>
    </xf>
    <xf numFmtId="0" fontId="41" fillId="0" borderId="35" xfId="0" applyFont="1" applyBorder="1" applyAlignment="1">
      <alignment horizontal="left" vertical="center" wrapText="1"/>
      <protection locked="0"/>
    </xf>
    <xf numFmtId="0" fontId="41" fillId="0" borderId="34" xfId="0" applyFont="1" applyBorder="1" applyAlignment="1">
      <alignment horizontal="left" vertical="center" wrapText="1"/>
      <protection locked="0"/>
    </xf>
    <xf numFmtId="0" fontId="41" fillId="0" borderId="36" xfId="0" applyFont="1" applyBorder="1" applyAlignment="1">
      <alignment horizontal="left" vertical="center" wrapText="1"/>
      <protection locked="0"/>
    </xf>
    <xf numFmtId="0" fontId="41" fillId="0" borderId="1" xfId="0" applyFont="1" applyBorder="1" applyAlignment="1">
      <alignment horizontal="left" vertical="top"/>
      <protection locked="0"/>
    </xf>
    <xf numFmtId="0" fontId="41" fillId="0" borderId="1" xfId="0" applyFont="1" applyBorder="1" applyAlignment="1">
      <alignment horizontal="center" vertical="top"/>
      <protection locked="0"/>
    </xf>
    <xf numFmtId="0" fontId="41" fillId="0" borderId="35" xfId="0" applyFont="1" applyBorder="1" applyAlignment="1">
      <alignment horizontal="left" vertical="center"/>
      <protection locked="0"/>
    </xf>
    <xf numFmtId="0" fontId="41" fillId="0" borderId="36" xfId="0" applyFont="1" applyBorder="1" applyAlignment="1">
      <alignment horizontal="left" vertical="center"/>
      <protection locked="0"/>
    </xf>
    <xf numFmtId="0" fontId="43" fillId="0" borderId="0" xfId="0" applyFont="1" applyAlignment="1">
      <alignment vertical="center"/>
      <protection locked="0"/>
    </xf>
    <xf numFmtId="0" fontId="40" fillId="0" borderId="1" xfId="0" applyFont="1" applyBorder="1" applyAlignment="1">
      <alignment vertical="center"/>
      <protection locked="0"/>
    </xf>
    <xf numFmtId="0" fontId="43" fillId="0" borderId="34" xfId="0" applyFont="1" applyBorder="1" applyAlignment="1">
      <alignment vertical="center"/>
      <protection locked="0"/>
    </xf>
    <xf numFmtId="0" fontId="40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1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0" fillId="0" borderId="34" xfId="0" applyFont="1" applyBorder="1" applyAlignment="1">
      <alignment horizontal="left"/>
      <protection locked="0"/>
    </xf>
    <xf numFmtId="0" fontId="43" fillId="0" borderId="34" xfId="0" applyFont="1" applyBorder="1" applyAlignment="1">
      <protection locked="0"/>
    </xf>
    <xf numFmtId="0" fontId="38" fillId="0" borderId="32" xfId="0" applyFont="1" applyBorder="1" applyAlignment="1">
      <alignment vertical="top"/>
      <protection locked="0"/>
    </xf>
    <xf numFmtId="0" fontId="38" fillId="0" borderId="33" xfId="0" applyFont="1" applyBorder="1" applyAlignment="1">
      <alignment vertical="top"/>
      <protection locked="0"/>
    </xf>
    <xf numFmtId="0" fontId="38" fillId="0" borderId="1" xfId="0" applyFont="1" applyBorder="1" applyAlignment="1">
      <alignment horizontal="center" vertical="center"/>
      <protection locked="0"/>
    </xf>
    <xf numFmtId="0" fontId="38" fillId="0" borderId="1" xfId="0" applyFont="1" applyBorder="1" applyAlignment="1">
      <alignment horizontal="left" vertical="top"/>
      <protection locked="0"/>
    </xf>
    <xf numFmtId="0" fontId="38" fillId="0" borderId="35" xfId="0" applyFont="1" applyBorder="1" applyAlignment="1">
      <alignment vertical="top"/>
      <protection locked="0"/>
    </xf>
    <xf numFmtId="0" fontId="38" fillId="0" borderId="34" xfId="0" applyFont="1" applyBorder="1" applyAlignment="1">
      <alignment vertical="top"/>
      <protection locked="0"/>
    </xf>
    <xf numFmtId="0" fontId="38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ht="36.96" customHeight="1">
      <c r="AR2"/>
      <c r="BS2" s="22" t="s">
        <v>8</v>
      </c>
      <c r="BT2" s="22" t="s">
        <v>9</v>
      </c>
    </row>
    <row r="3" ht="6.96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ht="36.96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ht="36.96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ht="18.48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ht="6.96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ht="6.96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ht="18.48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ht="6.96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ht="6.96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ht="6.96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="1" customFormat="1" ht="25.92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="1" customFormat="1" ht="6.96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="1" customFormat="1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0.20999999999999999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0.14999999999999999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hidden="1" s="2" customFormat="1" ht="14.4" customHeight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0.20999999999999999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hidden="1" s="2" customFormat="1" ht="14.4" customHeight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0.14999999999999999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hidden="1" s="2" customFormat="1" ht="14.4" customHeight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="1" customFormat="1" ht="6.96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="1" customFormat="1" ht="25.92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="1" customFormat="1" ht="6.96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="1" customFormat="1" ht="6.96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="1" customFormat="1" ht="6.96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="1" customFormat="1" ht="36.96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="1" customFormat="1" ht="6.96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20180405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="4" customFormat="1" ht="36.96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MŠ Na Biřičce - oprava oplocení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="1" customFormat="1" ht="6.96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="1" customFormat="1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 "","",AN8)</f>
        <v>5. 4. 2018</v>
      </c>
      <c r="AN44" s="83"/>
      <c r="AO44" s="72"/>
      <c r="AP44" s="72"/>
      <c r="AQ44" s="72"/>
      <c r="AR44" s="70"/>
    </row>
    <row r="45" s="1" customFormat="1" ht="6.96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="1" customFormat="1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 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="1" customFormat="1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 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="1" customFormat="1" ht="29.28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="5" customFormat="1" ht="16.5" customHeight="1">
      <c r="A52" s="117" t="s">
        <v>73</v>
      </c>
      <c r="B52" s="118"/>
      <c r="C52" s="119"/>
      <c r="D52" s="120" t="s">
        <v>74</v>
      </c>
      <c r="E52" s="120"/>
      <c r="F52" s="120"/>
      <c r="G52" s="120"/>
      <c r="H52" s="120"/>
      <c r="I52" s="121"/>
      <c r="J52" s="120" t="s">
        <v>75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'01 - Oprava oplocení'!J27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76</v>
      </c>
      <c r="AR52" s="124"/>
      <c r="AS52" s="125">
        <v>0</v>
      </c>
      <c r="AT52" s="126">
        <f>ROUND(SUM(AV52:AW52),2)</f>
        <v>0</v>
      </c>
      <c r="AU52" s="127">
        <f>'01 - Oprava oplocení'!P86</f>
        <v>0</v>
      </c>
      <c r="AV52" s="126">
        <f>'01 - Oprava oplocení'!J30</f>
        <v>0</v>
      </c>
      <c r="AW52" s="126">
        <f>'01 - Oprava oplocení'!J31</f>
        <v>0</v>
      </c>
      <c r="AX52" s="126">
        <f>'01 - Oprava oplocení'!J32</f>
        <v>0</v>
      </c>
      <c r="AY52" s="126">
        <f>'01 - Oprava oplocení'!J33</f>
        <v>0</v>
      </c>
      <c r="AZ52" s="126">
        <f>'01 - Oprava oplocení'!F30</f>
        <v>0</v>
      </c>
      <c r="BA52" s="126">
        <f>'01 - Oprava oplocení'!F31</f>
        <v>0</v>
      </c>
      <c r="BB52" s="126">
        <f>'01 - Oprava oplocení'!F32</f>
        <v>0</v>
      </c>
      <c r="BC52" s="126">
        <f>'01 - Oprava oplocení'!F33</f>
        <v>0</v>
      </c>
      <c r="BD52" s="128">
        <f>'01 - Oprava oplocení'!F34</f>
        <v>0</v>
      </c>
      <c r="BT52" s="129" t="s">
        <v>77</v>
      </c>
      <c r="BV52" s="129" t="s">
        <v>71</v>
      </c>
      <c r="BW52" s="129" t="s">
        <v>78</v>
      </c>
      <c r="BX52" s="129" t="s">
        <v>7</v>
      </c>
      <c r="CL52" s="129" t="s">
        <v>21</v>
      </c>
      <c r="CM52" s="129" t="s">
        <v>79</v>
      </c>
    </row>
    <row r="53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="1" customFormat="1" ht="6.96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sheet="1" formatColumns="0" formatRows="0" objects="1" scenarios="1" spinCount="100000" saltValue="6j/qZEXqMm80JjnCHt7EEKAUAfqCv+hFVBDLRH0UYicuI6xdoP+U7Gb+MR01hBxEJ6/ODaH1XUsCXpgbw+X/OA==" hashValue="J7PbDhnLoSjpgTpKW6VOOFTbnA2B0PZLZ+3oDlw8k4FjrqDIm/PVT/db1y62fX6JxpBe0x+rldc8u3EN08yiqw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Oprava oplocení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0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19"/>
      <c r="B1" s="131"/>
      <c r="C1" s="131"/>
      <c r="D1" s="132" t="s">
        <v>1</v>
      </c>
      <c r="E1" s="131"/>
      <c r="F1" s="133" t="s">
        <v>80</v>
      </c>
      <c r="G1" s="133" t="s">
        <v>81</v>
      </c>
      <c r="H1" s="133"/>
      <c r="I1" s="134"/>
      <c r="J1" s="133" t="s">
        <v>82</v>
      </c>
      <c r="K1" s="132" t="s">
        <v>83</v>
      </c>
      <c r="L1" s="133" t="s">
        <v>84</v>
      </c>
      <c r="M1" s="133"/>
      <c r="N1" s="133"/>
      <c r="O1" s="133"/>
      <c r="P1" s="133"/>
      <c r="Q1" s="133"/>
      <c r="R1" s="133"/>
      <c r="S1" s="133"/>
      <c r="T1" s="13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ht="36.96" customHeight="1">
      <c r="L2"/>
      <c r="AT2" s="22" t="s">
        <v>78</v>
      </c>
    </row>
    <row r="3" ht="6.96" customHeight="1">
      <c r="B3" s="23"/>
      <c r="C3" s="24"/>
      <c r="D3" s="24"/>
      <c r="E3" s="24"/>
      <c r="F3" s="24"/>
      <c r="G3" s="24"/>
      <c r="H3" s="24"/>
      <c r="I3" s="135"/>
      <c r="J3" s="24"/>
      <c r="K3" s="25"/>
      <c r="AT3" s="22" t="s">
        <v>79</v>
      </c>
    </row>
    <row r="4" ht="36.96" customHeight="1">
      <c r="B4" s="26"/>
      <c r="C4" s="27"/>
      <c r="D4" s="28" t="s">
        <v>85</v>
      </c>
      <c r="E4" s="27"/>
      <c r="F4" s="27"/>
      <c r="G4" s="27"/>
      <c r="H4" s="27"/>
      <c r="I4" s="136"/>
      <c r="J4" s="27"/>
      <c r="K4" s="29"/>
      <c r="M4" s="30" t="s">
        <v>12</v>
      </c>
      <c r="AT4" s="22" t="s">
        <v>6</v>
      </c>
    </row>
    <row r="5" ht="6.96" customHeight="1">
      <c r="B5" s="26"/>
      <c r="C5" s="27"/>
      <c r="D5" s="27"/>
      <c r="E5" s="27"/>
      <c r="F5" s="27"/>
      <c r="G5" s="27"/>
      <c r="H5" s="27"/>
      <c r="I5" s="136"/>
      <c r="J5" s="27"/>
      <c r="K5" s="29"/>
    </row>
    <row r="6">
      <c r="B6" s="26"/>
      <c r="C6" s="27"/>
      <c r="D6" s="38" t="s">
        <v>18</v>
      </c>
      <c r="E6" s="27"/>
      <c r="F6" s="27"/>
      <c r="G6" s="27"/>
      <c r="H6" s="27"/>
      <c r="I6" s="136"/>
      <c r="J6" s="27"/>
      <c r="K6" s="29"/>
    </row>
    <row r="7" ht="16.5" customHeight="1">
      <c r="B7" s="26"/>
      <c r="C7" s="27"/>
      <c r="D7" s="27"/>
      <c r="E7" s="137" t="str">
        <f>'Rekapitulace stavby'!K6</f>
        <v>MŠ Na Biřičce - oprava oplocení</v>
      </c>
      <c r="F7" s="38"/>
      <c r="G7" s="38"/>
      <c r="H7" s="38"/>
      <c r="I7" s="136"/>
      <c r="J7" s="27"/>
      <c r="K7" s="29"/>
    </row>
    <row r="8" s="1" customFormat="1">
      <c r="B8" s="44"/>
      <c r="C8" s="45"/>
      <c r="D8" s="38" t="s">
        <v>86</v>
      </c>
      <c r="E8" s="45"/>
      <c r="F8" s="45"/>
      <c r="G8" s="45"/>
      <c r="H8" s="45"/>
      <c r="I8" s="138"/>
      <c r="J8" s="45"/>
      <c r="K8" s="49"/>
    </row>
    <row r="9" s="1" customFormat="1" ht="36.96" customHeight="1">
      <c r="B9" s="44"/>
      <c r="C9" s="45"/>
      <c r="D9" s="45"/>
      <c r="E9" s="139" t="s">
        <v>87</v>
      </c>
      <c r="F9" s="45"/>
      <c r="G9" s="45"/>
      <c r="H9" s="45"/>
      <c r="I9" s="138"/>
      <c r="J9" s="45"/>
      <c r="K9" s="49"/>
    </row>
    <row r="10" s="1" customFormat="1">
      <c r="B10" s="44"/>
      <c r="C10" s="45"/>
      <c r="D10" s="45"/>
      <c r="E10" s="45"/>
      <c r="F10" s="45"/>
      <c r="G10" s="45"/>
      <c r="H10" s="45"/>
      <c r="I10" s="138"/>
      <c r="J10" s="45"/>
      <c r="K10" s="49"/>
    </row>
    <row r="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0" t="s">
        <v>22</v>
      </c>
      <c r="J11" s="33" t="s">
        <v>21</v>
      </c>
      <c r="K11" s="49"/>
    </row>
    <row r="12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0" t="s">
        <v>25</v>
      </c>
      <c r="J12" s="141" t="str">
        <f>'Rekapitulace stavby'!AN8</f>
        <v>5. 4. 2018</v>
      </c>
      <c r="K12" s="49"/>
    </row>
    <row r="13" s="1" customFormat="1" ht="10.8" customHeight="1">
      <c r="B13" s="44"/>
      <c r="C13" s="45"/>
      <c r="D13" s="45"/>
      <c r="E13" s="45"/>
      <c r="F13" s="45"/>
      <c r="G13" s="45"/>
      <c r="H13" s="45"/>
      <c r="I13" s="138"/>
      <c r="J13" s="45"/>
      <c r="K13" s="49"/>
    </row>
    <row r="14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0" t="s">
        <v>28</v>
      </c>
      <c r="J14" s="33" t="str">
        <f>IF('Rekapitulace stavby'!AN10="","",'Rekapitulace stavby'!AN10)</f>
        <v/>
      </c>
      <c r="K14" s="49"/>
    </row>
    <row r="15" s="1" customFormat="1" ht="18" customHeight="1">
      <c r="B15" s="44"/>
      <c r="C15" s="45"/>
      <c r="D15" s="45"/>
      <c r="E15" s="33" t="str">
        <f>IF('Rekapitulace stavby'!E11="","",'Rekapitulace stavby'!E11)</f>
        <v xml:space="preserve"> </v>
      </c>
      <c r="F15" s="45"/>
      <c r="G15" s="45"/>
      <c r="H15" s="45"/>
      <c r="I15" s="140" t="s">
        <v>29</v>
      </c>
      <c r="J15" s="33" t="str">
        <f>IF('Rekapitulace stavby'!AN11="","",'Rekapitulace stavby'!AN11)</f>
        <v/>
      </c>
      <c r="K15" s="49"/>
    </row>
    <row r="16" s="1" customFormat="1" ht="6.96" customHeight="1">
      <c r="B16" s="44"/>
      <c r="C16" s="45"/>
      <c r="D16" s="45"/>
      <c r="E16" s="45"/>
      <c r="F16" s="45"/>
      <c r="G16" s="45"/>
      <c r="H16" s="45"/>
      <c r="I16" s="138"/>
      <c r="J16" s="45"/>
      <c r="K16" s="49"/>
    </row>
    <row r="17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0" t="s">
        <v>28</v>
      </c>
      <c r="J17" s="33" t="str">
        <f>IF('Rekapitulace stavby'!AN13="Vyplň údaj","",IF('Rekapitulace stavby'!AN13="","",'Rekapitulace stavby'!AN13))</f>
        <v/>
      </c>
      <c r="K17" s="49"/>
    </row>
    <row r="18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0" t="s">
        <v>29</v>
      </c>
      <c r="J18" s="33" t="str">
        <f>IF('Rekapitulace stavby'!AN14="Vyplň údaj","",IF('Rekapitulace stavby'!AN14="","",'Rekapitulace stavby'!AN14))</f>
        <v/>
      </c>
      <c r="K18" s="49"/>
    </row>
    <row r="19" s="1" customFormat="1" ht="6.96" customHeight="1">
      <c r="B19" s="44"/>
      <c r="C19" s="45"/>
      <c r="D19" s="45"/>
      <c r="E19" s="45"/>
      <c r="F19" s="45"/>
      <c r="G19" s="45"/>
      <c r="H19" s="45"/>
      <c r="I19" s="138"/>
      <c r="J19" s="45"/>
      <c r="K19" s="49"/>
    </row>
    <row r="20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0" t="s">
        <v>28</v>
      </c>
      <c r="J20" s="33" t="str">
        <f>IF('Rekapitulace stavby'!AN16="","",'Rekapitulace stavby'!AN16)</f>
        <v/>
      </c>
      <c r="K20" s="49"/>
    </row>
    <row r="21" s="1" customFormat="1" ht="18" customHeight="1">
      <c r="B21" s="44"/>
      <c r="C21" s="45"/>
      <c r="D21" s="45"/>
      <c r="E21" s="33" t="str">
        <f>IF('Rekapitulace stavby'!E17="","",'Rekapitulace stavby'!E17)</f>
        <v xml:space="preserve"> </v>
      </c>
      <c r="F21" s="45"/>
      <c r="G21" s="45"/>
      <c r="H21" s="45"/>
      <c r="I21" s="140" t="s">
        <v>29</v>
      </c>
      <c r="J21" s="33" t="str">
        <f>IF('Rekapitulace stavby'!AN17="","",'Rekapitulace stavby'!AN17)</f>
        <v/>
      </c>
      <c r="K21" s="49"/>
    </row>
    <row r="22" s="1" customFormat="1" ht="6.96" customHeight="1">
      <c r="B22" s="44"/>
      <c r="C22" s="45"/>
      <c r="D22" s="45"/>
      <c r="E22" s="45"/>
      <c r="F22" s="45"/>
      <c r="G22" s="45"/>
      <c r="H22" s="45"/>
      <c r="I22" s="138"/>
      <c r="J22" s="45"/>
      <c r="K22" s="49"/>
    </row>
    <row r="23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38"/>
      <c r="J23" s="45"/>
      <c r="K23" s="49"/>
    </row>
    <row r="24" s="6" customFormat="1" ht="114" customHeight="1">
      <c r="B24" s="142"/>
      <c r="C24" s="143"/>
      <c r="D24" s="143"/>
      <c r="E24" s="42" t="s">
        <v>88</v>
      </c>
      <c r="F24" s="42"/>
      <c r="G24" s="42"/>
      <c r="H24" s="42"/>
      <c r="I24" s="144"/>
      <c r="J24" s="143"/>
      <c r="K24" s="145"/>
    </row>
    <row r="25" s="1" customFormat="1" ht="6.96" customHeight="1">
      <c r="B25" s="44"/>
      <c r="C25" s="45"/>
      <c r="D25" s="45"/>
      <c r="E25" s="45"/>
      <c r="F25" s="45"/>
      <c r="G25" s="45"/>
      <c r="H25" s="45"/>
      <c r="I25" s="138"/>
      <c r="J25" s="45"/>
      <c r="K25" s="49"/>
    </row>
    <row r="26" s="1" customFormat="1" ht="6.96" customHeight="1">
      <c r="B26" s="44"/>
      <c r="C26" s="45"/>
      <c r="D26" s="104"/>
      <c r="E26" s="104"/>
      <c r="F26" s="104"/>
      <c r="G26" s="104"/>
      <c r="H26" s="104"/>
      <c r="I26" s="146"/>
      <c r="J26" s="104"/>
      <c r="K26" s="147"/>
    </row>
    <row r="27" s="1" customFormat="1" ht="25.44" customHeight="1">
      <c r="B27" s="44"/>
      <c r="C27" s="45"/>
      <c r="D27" s="148" t="s">
        <v>35</v>
      </c>
      <c r="E27" s="45"/>
      <c r="F27" s="45"/>
      <c r="G27" s="45"/>
      <c r="H27" s="45"/>
      <c r="I27" s="138"/>
      <c r="J27" s="149">
        <f>ROUND(J86,2)</f>
        <v>0</v>
      </c>
      <c r="K27" s="49"/>
    </row>
    <row r="28" s="1" customFormat="1" ht="6.96" customHeight="1">
      <c r="B28" s="44"/>
      <c r="C28" s="45"/>
      <c r="D28" s="104"/>
      <c r="E28" s="104"/>
      <c r="F28" s="104"/>
      <c r="G28" s="104"/>
      <c r="H28" s="104"/>
      <c r="I28" s="146"/>
      <c r="J28" s="104"/>
      <c r="K28" s="147"/>
    </row>
    <row r="29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0" t="s">
        <v>36</v>
      </c>
      <c r="J29" s="50" t="s">
        <v>38</v>
      </c>
      <c r="K29" s="49"/>
    </row>
    <row r="30" s="1" customFormat="1" ht="14.4" customHeight="1">
      <c r="B30" s="44"/>
      <c r="C30" s="45"/>
      <c r="D30" s="53" t="s">
        <v>39</v>
      </c>
      <c r="E30" s="53" t="s">
        <v>40</v>
      </c>
      <c r="F30" s="151">
        <f>ROUND(SUM(BE86:BE194), 2)</f>
        <v>0</v>
      </c>
      <c r="G30" s="45"/>
      <c r="H30" s="45"/>
      <c r="I30" s="152">
        <v>0.20999999999999999</v>
      </c>
      <c r="J30" s="151">
        <f>ROUND(ROUND((SUM(BE86:BE194)), 2)*I30, 2)</f>
        <v>0</v>
      </c>
      <c r="K30" s="49"/>
    </row>
    <row r="31" s="1" customFormat="1" ht="14.4" customHeight="1">
      <c r="B31" s="44"/>
      <c r="C31" s="45"/>
      <c r="D31" s="45"/>
      <c r="E31" s="53" t="s">
        <v>41</v>
      </c>
      <c r="F31" s="151">
        <f>ROUND(SUM(BF86:BF194), 2)</f>
        <v>0</v>
      </c>
      <c r="G31" s="45"/>
      <c r="H31" s="45"/>
      <c r="I31" s="152">
        <v>0.14999999999999999</v>
      </c>
      <c r="J31" s="151">
        <f>ROUND(ROUND((SUM(BF86:BF194)), 2)*I31, 2)</f>
        <v>0</v>
      </c>
      <c r="K31" s="49"/>
    </row>
    <row r="32" hidden="1" s="1" customFormat="1" ht="14.4" customHeight="1">
      <c r="B32" s="44"/>
      <c r="C32" s="45"/>
      <c r="D32" s="45"/>
      <c r="E32" s="53" t="s">
        <v>42</v>
      </c>
      <c r="F32" s="151">
        <f>ROUND(SUM(BG86:BG194), 2)</f>
        <v>0</v>
      </c>
      <c r="G32" s="45"/>
      <c r="H32" s="45"/>
      <c r="I32" s="152">
        <v>0.20999999999999999</v>
      </c>
      <c r="J32" s="151">
        <v>0</v>
      </c>
      <c r="K32" s="49"/>
    </row>
    <row r="33" hidden="1" s="1" customFormat="1" ht="14.4" customHeight="1">
      <c r="B33" s="44"/>
      <c r="C33" s="45"/>
      <c r="D33" s="45"/>
      <c r="E33" s="53" t="s">
        <v>43</v>
      </c>
      <c r="F33" s="151">
        <f>ROUND(SUM(BH86:BH194), 2)</f>
        <v>0</v>
      </c>
      <c r="G33" s="45"/>
      <c r="H33" s="45"/>
      <c r="I33" s="152">
        <v>0.14999999999999999</v>
      </c>
      <c r="J33" s="151">
        <v>0</v>
      </c>
      <c r="K33" s="49"/>
    </row>
    <row r="34" hidden="1" s="1" customFormat="1" ht="14.4" customHeight="1">
      <c r="B34" s="44"/>
      <c r="C34" s="45"/>
      <c r="D34" s="45"/>
      <c r="E34" s="53" t="s">
        <v>44</v>
      </c>
      <c r="F34" s="151">
        <f>ROUND(SUM(BI86:BI194), 2)</f>
        <v>0</v>
      </c>
      <c r="G34" s="45"/>
      <c r="H34" s="45"/>
      <c r="I34" s="152">
        <v>0</v>
      </c>
      <c r="J34" s="151">
        <v>0</v>
      </c>
      <c r="K34" s="49"/>
    </row>
    <row r="35" s="1" customFormat="1" ht="6.96" customHeight="1">
      <c r="B35" s="44"/>
      <c r="C35" s="45"/>
      <c r="D35" s="45"/>
      <c r="E35" s="45"/>
      <c r="F35" s="45"/>
      <c r="G35" s="45"/>
      <c r="H35" s="45"/>
      <c r="I35" s="138"/>
      <c r="J35" s="45"/>
      <c r="K35" s="49"/>
    </row>
    <row r="36" s="1" customFormat="1" ht="25.44" customHeight="1">
      <c r="B36" s="44"/>
      <c r="C36" s="153"/>
      <c r="D36" s="154" t="s">
        <v>45</v>
      </c>
      <c r="E36" s="96"/>
      <c r="F36" s="96"/>
      <c r="G36" s="155" t="s">
        <v>46</v>
      </c>
      <c r="H36" s="156" t="s">
        <v>47</v>
      </c>
      <c r="I36" s="157"/>
      <c r="J36" s="158">
        <f>SUM(J27:J34)</f>
        <v>0</v>
      </c>
      <c r="K36" s="159"/>
    </row>
    <row r="37" s="1" customFormat="1" ht="14.4" customHeight="1">
      <c r="B37" s="65"/>
      <c r="C37" s="66"/>
      <c r="D37" s="66"/>
      <c r="E37" s="66"/>
      <c r="F37" s="66"/>
      <c r="G37" s="66"/>
      <c r="H37" s="66"/>
      <c r="I37" s="160"/>
      <c r="J37" s="66"/>
      <c r="K37" s="67"/>
    </row>
    <row r="41" s="1" customFormat="1" ht="6.96" customHeight="1">
      <c r="B41" s="161"/>
      <c r="C41" s="162"/>
      <c r="D41" s="162"/>
      <c r="E41" s="162"/>
      <c r="F41" s="162"/>
      <c r="G41" s="162"/>
      <c r="H41" s="162"/>
      <c r="I41" s="163"/>
      <c r="J41" s="162"/>
      <c r="K41" s="164"/>
    </row>
    <row r="42" s="1" customFormat="1" ht="36.96" customHeight="1">
      <c r="B42" s="44"/>
      <c r="C42" s="28" t="s">
        <v>89</v>
      </c>
      <c r="D42" s="45"/>
      <c r="E42" s="45"/>
      <c r="F42" s="45"/>
      <c r="G42" s="45"/>
      <c r="H42" s="45"/>
      <c r="I42" s="138"/>
      <c r="J42" s="45"/>
      <c r="K42" s="49"/>
    </row>
    <row r="43" s="1" customFormat="1" ht="6.96" customHeight="1">
      <c r="B43" s="44"/>
      <c r="C43" s="45"/>
      <c r="D43" s="45"/>
      <c r="E43" s="45"/>
      <c r="F43" s="45"/>
      <c r="G43" s="45"/>
      <c r="H43" s="45"/>
      <c r="I43" s="138"/>
      <c r="J43" s="45"/>
      <c r="K43" s="49"/>
    </row>
    <row r="44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38"/>
      <c r="J44" s="45"/>
      <c r="K44" s="49"/>
    </row>
    <row r="45" s="1" customFormat="1" ht="16.5" customHeight="1">
      <c r="B45" s="44"/>
      <c r="C45" s="45"/>
      <c r="D45" s="45"/>
      <c r="E45" s="137" t="str">
        <f>E7</f>
        <v>MŠ Na Biřičce - oprava oplocení</v>
      </c>
      <c r="F45" s="38"/>
      <c r="G45" s="38"/>
      <c r="H45" s="38"/>
      <c r="I45" s="138"/>
      <c r="J45" s="45"/>
      <c r="K45" s="49"/>
    </row>
    <row r="46" s="1" customFormat="1" ht="14.4" customHeight="1">
      <c r="B46" s="44"/>
      <c r="C46" s="38" t="s">
        <v>86</v>
      </c>
      <c r="D46" s="45"/>
      <c r="E46" s="45"/>
      <c r="F46" s="45"/>
      <c r="G46" s="45"/>
      <c r="H46" s="45"/>
      <c r="I46" s="138"/>
      <c r="J46" s="45"/>
      <c r="K46" s="49"/>
    </row>
    <row r="47" s="1" customFormat="1" ht="17.25" customHeight="1">
      <c r="B47" s="44"/>
      <c r="C47" s="45"/>
      <c r="D47" s="45"/>
      <c r="E47" s="139" t="str">
        <f>E9</f>
        <v>01 - Oprava oplocení</v>
      </c>
      <c r="F47" s="45"/>
      <c r="G47" s="45"/>
      <c r="H47" s="45"/>
      <c r="I47" s="138"/>
      <c r="J47" s="45"/>
      <c r="K47" s="49"/>
    </row>
    <row r="48" s="1" customFormat="1" ht="6.96" customHeight="1">
      <c r="B48" s="44"/>
      <c r="C48" s="45"/>
      <c r="D48" s="45"/>
      <c r="E48" s="45"/>
      <c r="F48" s="45"/>
      <c r="G48" s="45"/>
      <c r="H48" s="45"/>
      <c r="I48" s="138"/>
      <c r="J48" s="45"/>
      <c r="K48" s="49"/>
    </row>
    <row r="49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40" t="s">
        <v>25</v>
      </c>
      <c r="J49" s="141" t="str">
        <f>IF(J12="","",J12)</f>
        <v>5. 4. 2018</v>
      </c>
      <c r="K49" s="49"/>
    </row>
    <row r="50" s="1" customFormat="1" ht="6.96" customHeight="1">
      <c r="B50" s="44"/>
      <c r="C50" s="45"/>
      <c r="D50" s="45"/>
      <c r="E50" s="45"/>
      <c r="F50" s="45"/>
      <c r="G50" s="45"/>
      <c r="H50" s="45"/>
      <c r="I50" s="138"/>
      <c r="J50" s="45"/>
      <c r="K50" s="49"/>
    </row>
    <row r="51" s="1" customFormat="1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0" t="s">
        <v>32</v>
      </c>
      <c r="J51" s="42" t="str">
        <f>E21</f>
        <v xml:space="preserve"> </v>
      </c>
      <c r="K51" s="49"/>
    </row>
    <row r="52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38"/>
      <c r="J52" s="165"/>
      <c r="K52" s="49"/>
    </row>
    <row r="53" s="1" customFormat="1" ht="10.32" customHeight="1">
      <c r="B53" s="44"/>
      <c r="C53" s="45"/>
      <c r="D53" s="45"/>
      <c r="E53" s="45"/>
      <c r="F53" s="45"/>
      <c r="G53" s="45"/>
      <c r="H53" s="45"/>
      <c r="I53" s="138"/>
      <c r="J53" s="45"/>
      <c r="K53" s="49"/>
    </row>
    <row r="54" s="1" customFormat="1" ht="29.28" customHeight="1">
      <c r="B54" s="44"/>
      <c r="C54" s="166" t="s">
        <v>90</v>
      </c>
      <c r="D54" s="153"/>
      <c r="E54" s="153"/>
      <c r="F54" s="153"/>
      <c r="G54" s="153"/>
      <c r="H54" s="153"/>
      <c r="I54" s="167"/>
      <c r="J54" s="168" t="s">
        <v>91</v>
      </c>
      <c r="K54" s="169"/>
    </row>
    <row r="55" s="1" customFormat="1" ht="10.32" customHeight="1">
      <c r="B55" s="44"/>
      <c r="C55" s="45"/>
      <c r="D55" s="45"/>
      <c r="E55" s="45"/>
      <c r="F55" s="45"/>
      <c r="G55" s="45"/>
      <c r="H55" s="45"/>
      <c r="I55" s="138"/>
      <c r="J55" s="45"/>
      <c r="K55" s="49"/>
    </row>
    <row r="56" s="1" customFormat="1" ht="29.28" customHeight="1">
      <c r="B56" s="44"/>
      <c r="C56" s="170" t="s">
        <v>92</v>
      </c>
      <c r="D56" s="45"/>
      <c r="E56" s="45"/>
      <c r="F56" s="45"/>
      <c r="G56" s="45"/>
      <c r="H56" s="45"/>
      <c r="I56" s="138"/>
      <c r="J56" s="149">
        <f>J86</f>
        <v>0</v>
      </c>
      <c r="K56" s="49"/>
      <c r="AU56" s="22" t="s">
        <v>93</v>
      </c>
    </row>
    <row r="57" s="7" customFormat="1" ht="24.96" customHeight="1">
      <c r="B57" s="171"/>
      <c r="C57" s="172"/>
      <c r="D57" s="173" t="s">
        <v>94</v>
      </c>
      <c r="E57" s="174"/>
      <c r="F57" s="174"/>
      <c r="G57" s="174"/>
      <c r="H57" s="174"/>
      <c r="I57" s="175"/>
      <c r="J57" s="176">
        <f>J87</f>
        <v>0</v>
      </c>
      <c r="K57" s="177"/>
    </row>
    <row r="58" s="8" customFormat="1" ht="19.92" customHeight="1">
      <c r="B58" s="178"/>
      <c r="C58" s="179"/>
      <c r="D58" s="180" t="s">
        <v>95</v>
      </c>
      <c r="E58" s="181"/>
      <c r="F58" s="181"/>
      <c r="G58" s="181"/>
      <c r="H58" s="181"/>
      <c r="I58" s="182"/>
      <c r="J58" s="183">
        <f>J88</f>
        <v>0</v>
      </c>
      <c r="K58" s="184"/>
    </row>
    <row r="59" s="8" customFormat="1" ht="19.92" customHeight="1">
      <c r="B59" s="178"/>
      <c r="C59" s="179"/>
      <c r="D59" s="180" t="s">
        <v>96</v>
      </c>
      <c r="E59" s="181"/>
      <c r="F59" s="181"/>
      <c r="G59" s="181"/>
      <c r="H59" s="181"/>
      <c r="I59" s="182"/>
      <c r="J59" s="183">
        <f>J113</f>
        <v>0</v>
      </c>
      <c r="K59" s="184"/>
    </row>
    <row r="60" s="8" customFormat="1" ht="19.92" customHeight="1">
      <c r="B60" s="178"/>
      <c r="C60" s="179"/>
      <c r="D60" s="180" t="s">
        <v>97</v>
      </c>
      <c r="E60" s="181"/>
      <c r="F60" s="181"/>
      <c r="G60" s="181"/>
      <c r="H60" s="181"/>
      <c r="I60" s="182"/>
      <c r="J60" s="183">
        <f>J153</f>
        <v>0</v>
      </c>
      <c r="K60" s="184"/>
    </row>
    <row r="61" s="8" customFormat="1" ht="19.92" customHeight="1">
      <c r="B61" s="178"/>
      <c r="C61" s="179"/>
      <c r="D61" s="180" t="s">
        <v>98</v>
      </c>
      <c r="E61" s="181"/>
      <c r="F61" s="181"/>
      <c r="G61" s="181"/>
      <c r="H61" s="181"/>
      <c r="I61" s="182"/>
      <c r="J61" s="183">
        <f>J171</f>
        <v>0</v>
      </c>
      <c r="K61" s="184"/>
    </row>
    <row r="62" s="8" customFormat="1" ht="19.92" customHeight="1">
      <c r="B62" s="178"/>
      <c r="C62" s="179"/>
      <c r="D62" s="180" t="s">
        <v>99</v>
      </c>
      <c r="E62" s="181"/>
      <c r="F62" s="181"/>
      <c r="G62" s="181"/>
      <c r="H62" s="181"/>
      <c r="I62" s="182"/>
      <c r="J62" s="183">
        <f>J182</f>
        <v>0</v>
      </c>
      <c r="K62" s="184"/>
    </row>
    <row r="63" s="7" customFormat="1" ht="24.96" customHeight="1">
      <c r="B63" s="171"/>
      <c r="C63" s="172"/>
      <c r="D63" s="173" t="s">
        <v>100</v>
      </c>
      <c r="E63" s="174"/>
      <c r="F63" s="174"/>
      <c r="G63" s="174"/>
      <c r="H63" s="174"/>
      <c r="I63" s="175"/>
      <c r="J63" s="176">
        <f>J185</f>
        <v>0</v>
      </c>
      <c r="K63" s="177"/>
    </row>
    <row r="64" s="8" customFormat="1" ht="19.92" customHeight="1">
      <c r="B64" s="178"/>
      <c r="C64" s="179"/>
      <c r="D64" s="180" t="s">
        <v>101</v>
      </c>
      <c r="E64" s="181"/>
      <c r="F64" s="181"/>
      <c r="G64" s="181"/>
      <c r="H64" s="181"/>
      <c r="I64" s="182"/>
      <c r="J64" s="183">
        <f>J186</f>
        <v>0</v>
      </c>
      <c r="K64" s="184"/>
    </row>
    <row r="65" s="8" customFormat="1" ht="19.92" customHeight="1">
      <c r="B65" s="178"/>
      <c r="C65" s="179"/>
      <c r="D65" s="180" t="s">
        <v>102</v>
      </c>
      <c r="E65" s="181"/>
      <c r="F65" s="181"/>
      <c r="G65" s="181"/>
      <c r="H65" s="181"/>
      <c r="I65" s="182"/>
      <c r="J65" s="183">
        <f>J189</f>
        <v>0</v>
      </c>
      <c r="K65" s="184"/>
    </row>
    <row r="66" s="8" customFormat="1" ht="19.92" customHeight="1">
      <c r="B66" s="178"/>
      <c r="C66" s="179"/>
      <c r="D66" s="180" t="s">
        <v>103</v>
      </c>
      <c r="E66" s="181"/>
      <c r="F66" s="181"/>
      <c r="G66" s="181"/>
      <c r="H66" s="181"/>
      <c r="I66" s="182"/>
      <c r="J66" s="183">
        <f>J192</f>
        <v>0</v>
      </c>
      <c r="K66" s="184"/>
    </row>
    <row r="67" s="1" customFormat="1" ht="21.84" customHeight="1">
      <c r="B67" s="44"/>
      <c r="C67" s="45"/>
      <c r="D67" s="45"/>
      <c r="E67" s="45"/>
      <c r="F67" s="45"/>
      <c r="G67" s="45"/>
      <c r="H67" s="45"/>
      <c r="I67" s="138"/>
      <c r="J67" s="45"/>
      <c r="K67" s="49"/>
    </row>
    <row r="68" s="1" customFormat="1" ht="6.96" customHeight="1">
      <c r="B68" s="65"/>
      <c r="C68" s="66"/>
      <c r="D68" s="66"/>
      <c r="E68" s="66"/>
      <c r="F68" s="66"/>
      <c r="G68" s="66"/>
      <c r="H68" s="66"/>
      <c r="I68" s="160"/>
      <c r="J68" s="66"/>
      <c r="K68" s="67"/>
    </row>
    <row r="72" s="1" customFormat="1" ht="6.96" customHeight="1">
      <c r="B72" s="68"/>
      <c r="C72" s="69"/>
      <c r="D72" s="69"/>
      <c r="E72" s="69"/>
      <c r="F72" s="69"/>
      <c r="G72" s="69"/>
      <c r="H72" s="69"/>
      <c r="I72" s="163"/>
      <c r="J72" s="69"/>
      <c r="K72" s="69"/>
      <c r="L72" s="70"/>
    </row>
    <row r="73" s="1" customFormat="1" ht="36.96" customHeight="1">
      <c r="B73" s="44"/>
      <c r="C73" s="71" t="s">
        <v>104</v>
      </c>
      <c r="D73" s="72"/>
      <c r="E73" s="72"/>
      <c r="F73" s="72"/>
      <c r="G73" s="72"/>
      <c r="H73" s="72"/>
      <c r="I73" s="185"/>
      <c r="J73" s="72"/>
      <c r="K73" s="72"/>
      <c r="L73" s="70"/>
    </row>
    <row r="74" s="1" customFormat="1" ht="6.96" customHeight="1">
      <c r="B74" s="44"/>
      <c r="C74" s="72"/>
      <c r="D74" s="72"/>
      <c r="E74" s="72"/>
      <c r="F74" s="72"/>
      <c r="G74" s="72"/>
      <c r="H74" s="72"/>
      <c r="I74" s="185"/>
      <c r="J74" s="72"/>
      <c r="K74" s="72"/>
      <c r="L74" s="70"/>
    </row>
    <row r="75" s="1" customFormat="1" ht="14.4" customHeight="1">
      <c r="B75" s="44"/>
      <c r="C75" s="74" t="s">
        <v>18</v>
      </c>
      <c r="D75" s="72"/>
      <c r="E75" s="72"/>
      <c r="F75" s="72"/>
      <c r="G75" s="72"/>
      <c r="H75" s="72"/>
      <c r="I75" s="185"/>
      <c r="J75" s="72"/>
      <c r="K75" s="72"/>
      <c r="L75" s="70"/>
    </row>
    <row r="76" s="1" customFormat="1" ht="16.5" customHeight="1">
      <c r="B76" s="44"/>
      <c r="C76" s="72"/>
      <c r="D76" s="72"/>
      <c r="E76" s="186" t="str">
        <f>E7</f>
        <v>MŠ Na Biřičce - oprava oplocení</v>
      </c>
      <c r="F76" s="74"/>
      <c r="G76" s="74"/>
      <c r="H76" s="74"/>
      <c r="I76" s="185"/>
      <c r="J76" s="72"/>
      <c r="K76" s="72"/>
      <c r="L76" s="70"/>
    </row>
    <row r="77" s="1" customFormat="1" ht="14.4" customHeight="1">
      <c r="B77" s="44"/>
      <c r="C77" s="74" t="s">
        <v>86</v>
      </c>
      <c r="D77" s="72"/>
      <c r="E77" s="72"/>
      <c r="F77" s="72"/>
      <c r="G77" s="72"/>
      <c r="H77" s="72"/>
      <c r="I77" s="185"/>
      <c r="J77" s="72"/>
      <c r="K77" s="72"/>
      <c r="L77" s="70"/>
    </row>
    <row r="78" s="1" customFormat="1" ht="17.25" customHeight="1">
      <c r="B78" s="44"/>
      <c r="C78" s="72"/>
      <c r="D78" s="72"/>
      <c r="E78" s="80" t="str">
        <f>E9</f>
        <v>01 - Oprava oplocení</v>
      </c>
      <c r="F78" s="72"/>
      <c r="G78" s="72"/>
      <c r="H78" s="72"/>
      <c r="I78" s="185"/>
      <c r="J78" s="72"/>
      <c r="K78" s="72"/>
      <c r="L78" s="70"/>
    </row>
    <row r="79" s="1" customFormat="1" ht="6.96" customHeight="1">
      <c r="B79" s="44"/>
      <c r="C79" s="72"/>
      <c r="D79" s="72"/>
      <c r="E79" s="72"/>
      <c r="F79" s="72"/>
      <c r="G79" s="72"/>
      <c r="H79" s="72"/>
      <c r="I79" s="185"/>
      <c r="J79" s="72"/>
      <c r="K79" s="72"/>
      <c r="L79" s="70"/>
    </row>
    <row r="80" s="1" customFormat="1" ht="18" customHeight="1">
      <c r="B80" s="44"/>
      <c r="C80" s="74" t="s">
        <v>23</v>
      </c>
      <c r="D80" s="72"/>
      <c r="E80" s="72"/>
      <c r="F80" s="187" t="str">
        <f>F12</f>
        <v xml:space="preserve"> </v>
      </c>
      <c r="G80" s="72"/>
      <c r="H80" s="72"/>
      <c r="I80" s="188" t="s">
        <v>25</v>
      </c>
      <c r="J80" s="83" t="str">
        <f>IF(J12="","",J12)</f>
        <v>5. 4. 2018</v>
      </c>
      <c r="K80" s="72"/>
      <c r="L80" s="70"/>
    </row>
    <row r="81" s="1" customFormat="1" ht="6.96" customHeight="1">
      <c r="B81" s="44"/>
      <c r="C81" s="72"/>
      <c r="D81" s="72"/>
      <c r="E81" s="72"/>
      <c r="F81" s="72"/>
      <c r="G81" s="72"/>
      <c r="H81" s="72"/>
      <c r="I81" s="185"/>
      <c r="J81" s="72"/>
      <c r="K81" s="72"/>
      <c r="L81" s="70"/>
    </row>
    <row r="82" s="1" customFormat="1">
      <c r="B82" s="44"/>
      <c r="C82" s="74" t="s">
        <v>27</v>
      </c>
      <c r="D82" s="72"/>
      <c r="E82" s="72"/>
      <c r="F82" s="187" t="str">
        <f>E15</f>
        <v xml:space="preserve"> </v>
      </c>
      <c r="G82" s="72"/>
      <c r="H82" s="72"/>
      <c r="I82" s="188" t="s">
        <v>32</v>
      </c>
      <c r="J82" s="187" t="str">
        <f>E21</f>
        <v xml:space="preserve"> </v>
      </c>
      <c r="K82" s="72"/>
      <c r="L82" s="70"/>
    </row>
    <row r="83" s="1" customFormat="1" ht="14.4" customHeight="1">
      <c r="B83" s="44"/>
      <c r="C83" s="74" t="s">
        <v>30</v>
      </c>
      <c r="D83" s="72"/>
      <c r="E83" s="72"/>
      <c r="F83" s="187" t="str">
        <f>IF(E18="","",E18)</f>
        <v/>
      </c>
      <c r="G83" s="72"/>
      <c r="H83" s="72"/>
      <c r="I83" s="185"/>
      <c r="J83" s="72"/>
      <c r="K83" s="72"/>
      <c r="L83" s="70"/>
    </row>
    <row r="84" s="1" customFormat="1" ht="10.32" customHeight="1">
      <c r="B84" s="44"/>
      <c r="C84" s="72"/>
      <c r="D84" s="72"/>
      <c r="E84" s="72"/>
      <c r="F84" s="72"/>
      <c r="G84" s="72"/>
      <c r="H84" s="72"/>
      <c r="I84" s="185"/>
      <c r="J84" s="72"/>
      <c r="K84" s="72"/>
      <c r="L84" s="70"/>
    </row>
    <row r="85" s="9" customFormat="1" ht="29.28" customHeight="1">
      <c r="B85" s="189"/>
      <c r="C85" s="190" t="s">
        <v>105</v>
      </c>
      <c r="D85" s="191" t="s">
        <v>54</v>
      </c>
      <c r="E85" s="191" t="s">
        <v>50</v>
      </c>
      <c r="F85" s="191" t="s">
        <v>106</v>
      </c>
      <c r="G85" s="191" t="s">
        <v>107</v>
      </c>
      <c r="H85" s="191" t="s">
        <v>108</v>
      </c>
      <c r="I85" s="192" t="s">
        <v>109</v>
      </c>
      <c r="J85" s="191" t="s">
        <v>91</v>
      </c>
      <c r="K85" s="193" t="s">
        <v>110</v>
      </c>
      <c r="L85" s="194"/>
      <c r="M85" s="100" t="s">
        <v>111</v>
      </c>
      <c r="N85" s="101" t="s">
        <v>39</v>
      </c>
      <c r="O85" s="101" t="s">
        <v>112</v>
      </c>
      <c r="P85" s="101" t="s">
        <v>113</v>
      </c>
      <c r="Q85" s="101" t="s">
        <v>114</v>
      </c>
      <c r="R85" s="101" t="s">
        <v>115</v>
      </c>
      <c r="S85" s="101" t="s">
        <v>116</v>
      </c>
      <c r="T85" s="102" t="s">
        <v>117</v>
      </c>
    </row>
    <row r="86" s="1" customFormat="1" ht="29.28" customHeight="1">
      <c r="B86" s="44"/>
      <c r="C86" s="106" t="s">
        <v>92</v>
      </c>
      <c r="D86" s="72"/>
      <c r="E86" s="72"/>
      <c r="F86" s="72"/>
      <c r="G86" s="72"/>
      <c r="H86" s="72"/>
      <c r="I86" s="185"/>
      <c r="J86" s="195">
        <f>BK86</f>
        <v>0</v>
      </c>
      <c r="K86" s="72"/>
      <c r="L86" s="70"/>
      <c r="M86" s="103"/>
      <c r="N86" s="104"/>
      <c r="O86" s="104"/>
      <c r="P86" s="196">
        <f>P87+P185</f>
        <v>0</v>
      </c>
      <c r="Q86" s="104"/>
      <c r="R86" s="196">
        <f>R87+R185</f>
        <v>5.6155299999999997</v>
      </c>
      <c r="S86" s="104"/>
      <c r="T86" s="197">
        <f>T87+T185</f>
        <v>6.2422199999999997</v>
      </c>
      <c r="AT86" s="22" t="s">
        <v>68</v>
      </c>
      <c r="AU86" s="22" t="s">
        <v>93</v>
      </c>
      <c r="BK86" s="198">
        <f>BK87+BK185</f>
        <v>0</v>
      </c>
    </row>
    <row r="87" s="10" customFormat="1" ht="37.44" customHeight="1">
      <c r="B87" s="199"/>
      <c r="C87" s="200"/>
      <c r="D87" s="201" t="s">
        <v>68</v>
      </c>
      <c r="E87" s="202" t="s">
        <v>118</v>
      </c>
      <c r="F87" s="202" t="s">
        <v>119</v>
      </c>
      <c r="G87" s="200"/>
      <c r="H87" s="200"/>
      <c r="I87" s="203"/>
      <c r="J87" s="204">
        <f>BK87</f>
        <v>0</v>
      </c>
      <c r="K87" s="200"/>
      <c r="L87" s="205"/>
      <c r="M87" s="206"/>
      <c r="N87" s="207"/>
      <c r="O87" s="207"/>
      <c r="P87" s="208">
        <f>P88+P113+P153+P171+P182</f>
        <v>0</v>
      </c>
      <c r="Q87" s="207"/>
      <c r="R87" s="208">
        <f>R88+R113+R153+R171+R182</f>
        <v>5.6155299999999997</v>
      </c>
      <c r="S87" s="207"/>
      <c r="T87" s="209">
        <f>T88+T113+T153+T171+T182</f>
        <v>6.2422199999999997</v>
      </c>
      <c r="AR87" s="210" t="s">
        <v>77</v>
      </c>
      <c r="AT87" s="211" t="s">
        <v>68</v>
      </c>
      <c r="AU87" s="211" t="s">
        <v>69</v>
      </c>
      <c r="AY87" s="210" t="s">
        <v>120</v>
      </c>
      <c r="BK87" s="212">
        <f>BK88+BK113+BK153+BK171+BK182</f>
        <v>0</v>
      </c>
    </row>
    <row r="88" s="10" customFormat="1" ht="19.92" customHeight="1">
      <c r="B88" s="199"/>
      <c r="C88" s="200"/>
      <c r="D88" s="201" t="s">
        <v>68</v>
      </c>
      <c r="E88" s="213" t="s">
        <v>77</v>
      </c>
      <c r="F88" s="213" t="s">
        <v>121</v>
      </c>
      <c r="G88" s="200"/>
      <c r="H88" s="200"/>
      <c r="I88" s="203"/>
      <c r="J88" s="214">
        <f>BK88</f>
        <v>0</v>
      </c>
      <c r="K88" s="200"/>
      <c r="L88" s="205"/>
      <c r="M88" s="206"/>
      <c r="N88" s="207"/>
      <c r="O88" s="207"/>
      <c r="P88" s="208">
        <f>SUM(P89:P112)</f>
        <v>0</v>
      </c>
      <c r="Q88" s="207"/>
      <c r="R88" s="208">
        <f>SUM(R89:R112)</f>
        <v>0.71450999999999998</v>
      </c>
      <c r="S88" s="207"/>
      <c r="T88" s="209">
        <f>SUM(T89:T112)</f>
        <v>0</v>
      </c>
      <c r="AR88" s="210" t="s">
        <v>77</v>
      </c>
      <c r="AT88" s="211" t="s">
        <v>68</v>
      </c>
      <c r="AU88" s="211" t="s">
        <v>77</v>
      </c>
      <c r="AY88" s="210" t="s">
        <v>120</v>
      </c>
      <c r="BK88" s="212">
        <f>SUM(BK89:BK112)</f>
        <v>0</v>
      </c>
    </row>
    <row r="89" s="1" customFormat="1" ht="25.5" customHeight="1">
      <c r="B89" s="44"/>
      <c r="C89" s="215" t="s">
        <v>77</v>
      </c>
      <c r="D89" s="215" t="s">
        <v>122</v>
      </c>
      <c r="E89" s="216" t="s">
        <v>123</v>
      </c>
      <c r="F89" s="217" t="s">
        <v>124</v>
      </c>
      <c r="G89" s="218" t="s">
        <v>125</v>
      </c>
      <c r="H89" s="219">
        <v>20</v>
      </c>
      <c r="I89" s="220"/>
      <c r="J89" s="221">
        <f>ROUND(I89*H89,2)</f>
        <v>0</v>
      </c>
      <c r="K89" s="217" t="s">
        <v>126</v>
      </c>
      <c r="L89" s="70"/>
      <c r="M89" s="222" t="s">
        <v>21</v>
      </c>
      <c r="N89" s="223" t="s">
        <v>40</v>
      </c>
      <c r="O89" s="45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AR89" s="22" t="s">
        <v>127</v>
      </c>
      <c r="AT89" s="22" t="s">
        <v>122</v>
      </c>
      <c r="AU89" s="22" t="s">
        <v>79</v>
      </c>
      <c r="AY89" s="22" t="s">
        <v>120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22" t="s">
        <v>77</v>
      </c>
      <c r="BK89" s="226">
        <f>ROUND(I89*H89,2)</f>
        <v>0</v>
      </c>
      <c r="BL89" s="22" t="s">
        <v>127</v>
      </c>
      <c r="BM89" s="22" t="s">
        <v>128</v>
      </c>
    </row>
    <row r="90" s="1" customFormat="1">
      <c r="B90" s="44"/>
      <c r="C90" s="72"/>
      <c r="D90" s="227" t="s">
        <v>129</v>
      </c>
      <c r="E90" s="72"/>
      <c r="F90" s="228" t="s">
        <v>130</v>
      </c>
      <c r="G90" s="72"/>
      <c r="H90" s="72"/>
      <c r="I90" s="185"/>
      <c r="J90" s="72"/>
      <c r="K90" s="72"/>
      <c r="L90" s="70"/>
      <c r="M90" s="229"/>
      <c r="N90" s="45"/>
      <c r="O90" s="45"/>
      <c r="P90" s="45"/>
      <c r="Q90" s="45"/>
      <c r="R90" s="45"/>
      <c r="S90" s="45"/>
      <c r="T90" s="93"/>
      <c r="AT90" s="22" t="s">
        <v>129</v>
      </c>
      <c r="AU90" s="22" t="s">
        <v>79</v>
      </c>
    </row>
    <row r="91" s="11" customFormat="1">
      <c r="B91" s="230"/>
      <c r="C91" s="231"/>
      <c r="D91" s="227" t="s">
        <v>131</v>
      </c>
      <c r="E91" s="232" t="s">
        <v>21</v>
      </c>
      <c r="F91" s="233" t="s">
        <v>132</v>
      </c>
      <c r="G91" s="231"/>
      <c r="H91" s="234">
        <v>2</v>
      </c>
      <c r="I91" s="235"/>
      <c r="J91" s="231"/>
      <c r="K91" s="231"/>
      <c r="L91" s="236"/>
      <c r="M91" s="237"/>
      <c r="N91" s="238"/>
      <c r="O91" s="238"/>
      <c r="P91" s="238"/>
      <c r="Q91" s="238"/>
      <c r="R91" s="238"/>
      <c r="S91" s="238"/>
      <c r="T91" s="239"/>
      <c r="AT91" s="240" t="s">
        <v>131</v>
      </c>
      <c r="AU91" s="240" t="s">
        <v>79</v>
      </c>
      <c r="AV91" s="11" t="s">
        <v>79</v>
      </c>
      <c r="AW91" s="11" t="s">
        <v>33</v>
      </c>
      <c r="AX91" s="11" t="s">
        <v>69</v>
      </c>
      <c r="AY91" s="240" t="s">
        <v>120</v>
      </c>
    </row>
    <row r="92" s="11" customFormat="1">
      <c r="B92" s="230"/>
      <c r="C92" s="231"/>
      <c r="D92" s="227" t="s">
        <v>131</v>
      </c>
      <c r="E92" s="232" t="s">
        <v>21</v>
      </c>
      <c r="F92" s="233" t="s">
        <v>133</v>
      </c>
      <c r="G92" s="231"/>
      <c r="H92" s="234">
        <v>12</v>
      </c>
      <c r="I92" s="235"/>
      <c r="J92" s="231"/>
      <c r="K92" s="231"/>
      <c r="L92" s="236"/>
      <c r="M92" s="237"/>
      <c r="N92" s="238"/>
      <c r="O92" s="238"/>
      <c r="P92" s="238"/>
      <c r="Q92" s="238"/>
      <c r="R92" s="238"/>
      <c r="S92" s="238"/>
      <c r="T92" s="239"/>
      <c r="AT92" s="240" t="s">
        <v>131</v>
      </c>
      <c r="AU92" s="240" t="s">
        <v>79</v>
      </c>
      <c r="AV92" s="11" t="s">
        <v>79</v>
      </c>
      <c r="AW92" s="11" t="s">
        <v>33</v>
      </c>
      <c r="AX92" s="11" t="s">
        <v>69</v>
      </c>
      <c r="AY92" s="240" t="s">
        <v>120</v>
      </c>
    </row>
    <row r="93" s="11" customFormat="1">
      <c r="B93" s="230"/>
      <c r="C93" s="231"/>
      <c r="D93" s="227" t="s">
        <v>131</v>
      </c>
      <c r="E93" s="232" t="s">
        <v>21</v>
      </c>
      <c r="F93" s="233" t="s">
        <v>134</v>
      </c>
      <c r="G93" s="231"/>
      <c r="H93" s="234">
        <v>6</v>
      </c>
      <c r="I93" s="235"/>
      <c r="J93" s="231"/>
      <c r="K93" s="231"/>
      <c r="L93" s="236"/>
      <c r="M93" s="237"/>
      <c r="N93" s="238"/>
      <c r="O93" s="238"/>
      <c r="P93" s="238"/>
      <c r="Q93" s="238"/>
      <c r="R93" s="238"/>
      <c r="S93" s="238"/>
      <c r="T93" s="239"/>
      <c r="AT93" s="240" t="s">
        <v>131</v>
      </c>
      <c r="AU93" s="240" t="s">
        <v>79</v>
      </c>
      <c r="AV93" s="11" t="s">
        <v>79</v>
      </c>
      <c r="AW93" s="11" t="s">
        <v>33</v>
      </c>
      <c r="AX93" s="11" t="s">
        <v>69</v>
      </c>
      <c r="AY93" s="240" t="s">
        <v>120</v>
      </c>
    </row>
    <row r="94" s="12" customFormat="1">
      <c r="B94" s="241"/>
      <c r="C94" s="242"/>
      <c r="D94" s="227" t="s">
        <v>131</v>
      </c>
      <c r="E94" s="243" t="s">
        <v>21</v>
      </c>
      <c r="F94" s="244" t="s">
        <v>135</v>
      </c>
      <c r="G94" s="242"/>
      <c r="H94" s="245">
        <v>20</v>
      </c>
      <c r="I94" s="246"/>
      <c r="J94" s="242"/>
      <c r="K94" s="242"/>
      <c r="L94" s="247"/>
      <c r="M94" s="248"/>
      <c r="N94" s="249"/>
      <c r="O94" s="249"/>
      <c r="P94" s="249"/>
      <c r="Q94" s="249"/>
      <c r="R94" s="249"/>
      <c r="S94" s="249"/>
      <c r="T94" s="250"/>
      <c r="AT94" s="251" t="s">
        <v>131</v>
      </c>
      <c r="AU94" s="251" t="s">
        <v>79</v>
      </c>
      <c r="AV94" s="12" t="s">
        <v>127</v>
      </c>
      <c r="AW94" s="12" t="s">
        <v>33</v>
      </c>
      <c r="AX94" s="12" t="s">
        <v>77</v>
      </c>
      <c r="AY94" s="251" t="s">
        <v>120</v>
      </c>
    </row>
    <row r="95" s="1" customFormat="1" ht="25.5" customHeight="1">
      <c r="B95" s="44"/>
      <c r="C95" s="215" t="s">
        <v>79</v>
      </c>
      <c r="D95" s="215" t="s">
        <v>122</v>
      </c>
      <c r="E95" s="216" t="s">
        <v>136</v>
      </c>
      <c r="F95" s="217" t="s">
        <v>137</v>
      </c>
      <c r="G95" s="218" t="s">
        <v>138</v>
      </c>
      <c r="H95" s="219">
        <v>34</v>
      </c>
      <c r="I95" s="220"/>
      <c r="J95" s="221">
        <f>ROUND(I95*H95,2)</f>
        <v>0</v>
      </c>
      <c r="K95" s="217" t="s">
        <v>126</v>
      </c>
      <c r="L95" s="70"/>
      <c r="M95" s="222" t="s">
        <v>21</v>
      </c>
      <c r="N95" s="223" t="s">
        <v>40</v>
      </c>
      <c r="O95" s="45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22" t="s">
        <v>127</v>
      </c>
      <c r="AT95" s="22" t="s">
        <v>122</v>
      </c>
      <c r="AU95" s="22" t="s">
        <v>79</v>
      </c>
      <c r="AY95" s="22" t="s">
        <v>120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22" t="s">
        <v>77</v>
      </c>
      <c r="BK95" s="226">
        <f>ROUND(I95*H95,2)</f>
        <v>0</v>
      </c>
      <c r="BL95" s="22" t="s">
        <v>127</v>
      </c>
      <c r="BM95" s="22" t="s">
        <v>139</v>
      </c>
    </row>
    <row r="96" s="1" customFormat="1">
      <c r="B96" s="44"/>
      <c r="C96" s="72"/>
      <c r="D96" s="227" t="s">
        <v>129</v>
      </c>
      <c r="E96" s="72"/>
      <c r="F96" s="228" t="s">
        <v>140</v>
      </c>
      <c r="G96" s="72"/>
      <c r="H96" s="72"/>
      <c r="I96" s="185"/>
      <c r="J96" s="72"/>
      <c r="K96" s="72"/>
      <c r="L96" s="70"/>
      <c r="M96" s="229"/>
      <c r="N96" s="45"/>
      <c r="O96" s="45"/>
      <c r="P96" s="45"/>
      <c r="Q96" s="45"/>
      <c r="R96" s="45"/>
      <c r="S96" s="45"/>
      <c r="T96" s="93"/>
      <c r="AT96" s="22" t="s">
        <v>129</v>
      </c>
      <c r="AU96" s="22" t="s">
        <v>79</v>
      </c>
    </row>
    <row r="97" s="1" customFormat="1">
      <c r="B97" s="44"/>
      <c r="C97" s="72"/>
      <c r="D97" s="227" t="s">
        <v>141</v>
      </c>
      <c r="E97" s="72"/>
      <c r="F97" s="252" t="s">
        <v>142</v>
      </c>
      <c r="G97" s="72"/>
      <c r="H97" s="72"/>
      <c r="I97" s="185"/>
      <c r="J97" s="72"/>
      <c r="K97" s="72"/>
      <c r="L97" s="70"/>
      <c r="M97" s="229"/>
      <c r="N97" s="45"/>
      <c r="O97" s="45"/>
      <c r="P97" s="45"/>
      <c r="Q97" s="45"/>
      <c r="R97" s="45"/>
      <c r="S97" s="45"/>
      <c r="T97" s="93"/>
      <c r="AT97" s="22" t="s">
        <v>141</v>
      </c>
      <c r="AU97" s="22" t="s">
        <v>79</v>
      </c>
    </row>
    <row r="98" s="11" customFormat="1">
      <c r="B98" s="230"/>
      <c r="C98" s="231"/>
      <c r="D98" s="227" t="s">
        <v>131</v>
      </c>
      <c r="E98" s="232" t="s">
        <v>21</v>
      </c>
      <c r="F98" s="233" t="s">
        <v>143</v>
      </c>
      <c r="G98" s="231"/>
      <c r="H98" s="234">
        <v>34</v>
      </c>
      <c r="I98" s="235"/>
      <c r="J98" s="231"/>
      <c r="K98" s="231"/>
      <c r="L98" s="236"/>
      <c r="M98" s="237"/>
      <c r="N98" s="238"/>
      <c r="O98" s="238"/>
      <c r="P98" s="238"/>
      <c r="Q98" s="238"/>
      <c r="R98" s="238"/>
      <c r="S98" s="238"/>
      <c r="T98" s="239"/>
      <c r="AT98" s="240" t="s">
        <v>131</v>
      </c>
      <c r="AU98" s="240" t="s">
        <v>79</v>
      </c>
      <c r="AV98" s="11" t="s">
        <v>79</v>
      </c>
      <c r="AW98" s="11" t="s">
        <v>33</v>
      </c>
      <c r="AX98" s="11" t="s">
        <v>77</v>
      </c>
      <c r="AY98" s="240" t="s">
        <v>120</v>
      </c>
    </row>
    <row r="99" s="1" customFormat="1" ht="25.5" customHeight="1">
      <c r="B99" s="44"/>
      <c r="C99" s="215" t="s">
        <v>144</v>
      </c>
      <c r="D99" s="215" t="s">
        <v>122</v>
      </c>
      <c r="E99" s="216" t="s">
        <v>145</v>
      </c>
      <c r="F99" s="217" t="s">
        <v>146</v>
      </c>
      <c r="G99" s="218" t="s">
        <v>138</v>
      </c>
      <c r="H99" s="219">
        <v>34</v>
      </c>
      <c r="I99" s="220"/>
      <c r="J99" s="221">
        <f>ROUND(I99*H99,2)</f>
        <v>0</v>
      </c>
      <c r="K99" s="217" t="s">
        <v>126</v>
      </c>
      <c r="L99" s="70"/>
      <c r="M99" s="222" t="s">
        <v>21</v>
      </c>
      <c r="N99" s="223" t="s">
        <v>40</v>
      </c>
      <c r="O99" s="45"/>
      <c r="P99" s="224">
        <f>O99*H99</f>
        <v>0</v>
      </c>
      <c r="Q99" s="224">
        <v>0</v>
      </c>
      <c r="R99" s="224">
        <f>Q99*H99</f>
        <v>0</v>
      </c>
      <c r="S99" s="224">
        <v>0</v>
      </c>
      <c r="T99" s="225">
        <f>S99*H99</f>
        <v>0</v>
      </c>
      <c r="AR99" s="22" t="s">
        <v>127</v>
      </c>
      <c r="AT99" s="22" t="s">
        <v>122</v>
      </c>
      <c r="AU99" s="22" t="s">
        <v>79</v>
      </c>
      <c r="AY99" s="22" t="s">
        <v>120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22" t="s">
        <v>77</v>
      </c>
      <c r="BK99" s="226">
        <f>ROUND(I99*H99,2)</f>
        <v>0</v>
      </c>
      <c r="BL99" s="22" t="s">
        <v>127</v>
      </c>
      <c r="BM99" s="22" t="s">
        <v>147</v>
      </c>
    </row>
    <row r="100" s="1" customFormat="1">
      <c r="B100" s="44"/>
      <c r="C100" s="72"/>
      <c r="D100" s="227" t="s">
        <v>129</v>
      </c>
      <c r="E100" s="72"/>
      <c r="F100" s="228" t="s">
        <v>148</v>
      </c>
      <c r="G100" s="72"/>
      <c r="H100" s="72"/>
      <c r="I100" s="185"/>
      <c r="J100" s="72"/>
      <c r="K100" s="72"/>
      <c r="L100" s="70"/>
      <c r="M100" s="229"/>
      <c r="N100" s="45"/>
      <c r="O100" s="45"/>
      <c r="P100" s="45"/>
      <c r="Q100" s="45"/>
      <c r="R100" s="45"/>
      <c r="S100" s="45"/>
      <c r="T100" s="93"/>
      <c r="AT100" s="22" t="s">
        <v>129</v>
      </c>
      <c r="AU100" s="22" t="s">
        <v>79</v>
      </c>
    </row>
    <row r="101" s="11" customFormat="1">
      <c r="B101" s="230"/>
      <c r="C101" s="231"/>
      <c r="D101" s="227" t="s">
        <v>131</v>
      </c>
      <c r="E101" s="232" t="s">
        <v>21</v>
      </c>
      <c r="F101" s="233" t="s">
        <v>143</v>
      </c>
      <c r="G101" s="231"/>
      <c r="H101" s="234">
        <v>34</v>
      </c>
      <c r="I101" s="235"/>
      <c r="J101" s="231"/>
      <c r="K101" s="231"/>
      <c r="L101" s="236"/>
      <c r="M101" s="237"/>
      <c r="N101" s="238"/>
      <c r="O101" s="238"/>
      <c r="P101" s="238"/>
      <c r="Q101" s="238"/>
      <c r="R101" s="238"/>
      <c r="S101" s="238"/>
      <c r="T101" s="239"/>
      <c r="AT101" s="240" t="s">
        <v>131</v>
      </c>
      <c r="AU101" s="240" t="s">
        <v>79</v>
      </c>
      <c r="AV101" s="11" t="s">
        <v>79</v>
      </c>
      <c r="AW101" s="11" t="s">
        <v>33</v>
      </c>
      <c r="AX101" s="11" t="s">
        <v>77</v>
      </c>
      <c r="AY101" s="240" t="s">
        <v>120</v>
      </c>
    </row>
    <row r="102" s="1" customFormat="1" ht="16.5" customHeight="1">
      <c r="B102" s="44"/>
      <c r="C102" s="253" t="s">
        <v>127</v>
      </c>
      <c r="D102" s="253" t="s">
        <v>149</v>
      </c>
      <c r="E102" s="254" t="s">
        <v>150</v>
      </c>
      <c r="F102" s="255" t="s">
        <v>151</v>
      </c>
      <c r="G102" s="256" t="s">
        <v>152</v>
      </c>
      <c r="H102" s="257">
        <v>0.51000000000000001</v>
      </c>
      <c r="I102" s="258"/>
      <c r="J102" s="259">
        <f>ROUND(I102*H102,2)</f>
        <v>0</v>
      </c>
      <c r="K102" s="255" t="s">
        <v>126</v>
      </c>
      <c r="L102" s="260"/>
      <c r="M102" s="261" t="s">
        <v>21</v>
      </c>
      <c r="N102" s="262" t="s">
        <v>40</v>
      </c>
      <c r="O102" s="45"/>
      <c r="P102" s="224">
        <f>O102*H102</f>
        <v>0</v>
      </c>
      <c r="Q102" s="224">
        <v>0.001</v>
      </c>
      <c r="R102" s="224">
        <f>Q102*H102</f>
        <v>0.00051000000000000004</v>
      </c>
      <c r="S102" s="224">
        <v>0</v>
      </c>
      <c r="T102" s="225">
        <f>S102*H102</f>
        <v>0</v>
      </c>
      <c r="AR102" s="22" t="s">
        <v>153</v>
      </c>
      <c r="AT102" s="22" t="s">
        <v>149</v>
      </c>
      <c r="AU102" s="22" t="s">
        <v>79</v>
      </c>
      <c r="AY102" s="22" t="s">
        <v>120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22" t="s">
        <v>77</v>
      </c>
      <c r="BK102" s="226">
        <f>ROUND(I102*H102,2)</f>
        <v>0</v>
      </c>
      <c r="BL102" s="22" t="s">
        <v>127</v>
      </c>
      <c r="BM102" s="22" t="s">
        <v>154</v>
      </c>
    </row>
    <row r="103" s="1" customFormat="1">
      <c r="B103" s="44"/>
      <c r="C103" s="72"/>
      <c r="D103" s="227" t="s">
        <v>129</v>
      </c>
      <c r="E103" s="72"/>
      <c r="F103" s="228" t="s">
        <v>151</v>
      </c>
      <c r="G103" s="72"/>
      <c r="H103" s="72"/>
      <c r="I103" s="185"/>
      <c r="J103" s="72"/>
      <c r="K103" s="72"/>
      <c r="L103" s="70"/>
      <c r="M103" s="229"/>
      <c r="N103" s="45"/>
      <c r="O103" s="45"/>
      <c r="P103" s="45"/>
      <c r="Q103" s="45"/>
      <c r="R103" s="45"/>
      <c r="S103" s="45"/>
      <c r="T103" s="93"/>
      <c r="AT103" s="22" t="s">
        <v>129</v>
      </c>
      <c r="AU103" s="22" t="s">
        <v>79</v>
      </c>
    </row>
    <row r="104" s="11" customFormat="1">
      <c r="B104" s="230"/>
      <c r="C104" s="231"/>
      <c r="D104" s="227" t="s">
        <v>131</v>
      </c>
      <c r="E104" s="231"/>
      <c r="F104" s="233" t="s">
        <v>155</v>
      </c>
      <c r="G104" s="231"/>
      <c r="H104" s="234">
        <v>0.51000000000000001</v>
      </c>
      <c r="I104" s="235"/>
      <c r="J104" s="231"/>
      <c r="K104" s="231"/>
      <c r="L104" s="236"/>
      <c r="M104" s="237"/>
      <c r="N104" s="238"/>
      <c r="O104" s="238"/>
      <c r="P104" s="238"/>
      <c r="Q104" s="238"/>
      <c r="R104" s="238"/>
      <c r="S104" s="238"/>
      <c r="T104" s="239"/>
      <c r="AT104" s="240" t="s">
        <v>131</v>
      </c>
      <c r="AU104" s="240" t="s">
        <v>79</v>
      </c>
      <c r="AV104" s="11" t="s">
        <v>79</v>
      </c>
      <c r="AW104" s="11" t="s">
        <v>6</v>
      </c>
      <c r="AX104" s="11" t="s">
        <v>77</v>
      </c>
      <c r="AY104" s="240" t="s">
        <v>120</v>
      </c>
    </row>
    <row r="105" s="1" customFormat="1" ht="25.5" customHeight="1">
      <c r="B105" s="44"/>
      <c r="C105" s="215" t="s">
        <v>156</v>
      </c>
      <c r="D105" s="215" t="s">
        <v>122</v>
      </c>
      <c r="E105" s="216" t="s">
        <v>157</v>
      </c>
      <c r="F105" s="217" t="s">
        <v>158</v>
      </c>
      <c r="G105" s="218" t="s">
        <v>138</v>
      </c>
      <c r="H105" s="219">
        <v>68</v>
      </c>
      <c r="I105" s="220"/>
      <c r="J105" s="221">
        <f>ROUND(I105*H105,2)</f>
        <v>0</v>
      </c>
      <c r="K105" s="217" t="s">
        <v>126</v>
      </c>
      <c r="L105" s="70"/>
      <c r="M105" s="222" t="s">
        <v>21</v>
      </c>
      <c r="N105" s="223" t="s">
        <v>40</v>
      </c>
      <c r="O105" s="45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AR105" s="22" t="s">
        <v>127</v>
      </c>
      <c r="AT105" s="22" t="s">
        <v>122</v>
      </c>
      <c r="AU105" s="22" t="s">
        <v>79</v>
      </c>
      <c r="AY105" s="22" t="s">
        <v>120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22" t="s">
        <v>77</v>
      </c>
      <c r="BK105" s="226">
        <f>ROUND(I105*H105,2)</f>
        <v>0</v>
      </c>
      <c r="BL105" s="22" t="s">
        <v>127</v>
      </c>
      <c r="BM105" s="22" t="s">
        <v>159</v>
      </c>
    </row>
    <row r="106" s="1" customFormat="1">
      <c r="B106" s="44"/>
      <c r="C106" s="72"/>
      <c r="D106" s="227" t="s">
        <v>129</v>
      </c>
      <c r="E106" s="72"/>
      <c r="F106" s="228" t="s">
        <v>160</v>
      </c>
      <c r="G106" s="72"/>
      <c r="H106" s="72"/>
      <c r="I106" s="185"/>
      <c r="J106" s="72"/>
      <c r="K106" s="72"/>
      <c r="L106" s="70"/>
      <c r="M106" s="229"/>
      <c r="N106" s="45"/>
      <c r="O106" s="45"/>
      <c r="P106" s="45"/>
      <c r="Q106" s="45"/>
      <c r="R106" s="45"/>
      <c r="S106" s="45"/>
      <c r="T106" s="93"/>
      <c r="AT106" s="22" t="s">
        <v>129</v>
      </c>
      <c r="AU106" s="22" t="s">
        <v>79</v>
      </c>
    </row>
    <row r="107" s="1" customFormat="1">
      <c r="B107" s="44"/>
      <c r="C107" s="72"/>
      <c r="D107" s="227" t="s">
        <v>141</v>
      </c>
      <c r="E107" s="72"/>
      <c r="F107" s="252" t="s">
        <v>161</v>
      </c>
      <c r="G107" s="72"/>
      <c r="H107" s="72"/>
      <c r="I107" s="185"/>
      <c r="J107" s="72"/>
      <c r="K107" s="72"/>
      <c r="L107" s="70"/>
      <c r="M107" s="229"/>
      <c r="N107" s="45"/>
      <c r="O107" s="45"/>
      <c r="P107" s="45"/>
      <c r="Q107" s="45"/>
      <c r="R107" s="45"/>
      <c r="S107" s="45"/>
      <c r="T107" s="93"/>
      <c r="AT107" s="22" t="s">
        <v>141</v>
      </c>
      <c r="AU107" s="22" t="s">
        <v>79</v>
      </c>
    </row>
    <row r="108" s="11" customFormat="1">
      <c r="B108" s="230"/>
      <c r="C108" s="231"/>
      <c r="D108" s="227" t="s">
        <v>131</v>
      </c>
      <c r="E108" s="232" t="s">
        <v>21</v>
      </c>
      <c r="F108" s="233" t="s">
        <v>143</v>
      </c>
      <c r="G108" s="231"/>
      <c r="H108" s="234">
        <v>34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131</v>
      </c>
      <c r="AU108" s="240" t="s">
        <v>79</v>
      </c>
      <c r="AV108" s="11" t="s">
        <v>79</v>
      </c>
      <c r="AW108" s="11" t="s">
        <v>33</v>
      </c>
      <c r="AX108" s="11" t="s">
        <v>69</v>
      </c>
      <c r="AY108" s="240" t="s">
        <v>120</v>
      </c>
    </row>
    <row r="109" s="11" customFormat="1">
      <c r="B109" s="230"/>
      <c r="C109" s="231"/>
      <c r="D109" s="227" t="s">
        <v>131</v>
      </c>
      <c r="E109" s="232" t="s">
        <v>21</v>
      </c>
      <c r="F109" s="233" t="s">
        <v>143</v>
      </c>
      <c r="G109" s="231"/>
      <c r="H109" s="234">
        <v>34</v>
      </c>
      <c r="I109" s="235"/>
      <c r="J109" s="231"/>
      <c r="K109" s="231"/>
      <c r="L109" s="236"/>
      <c r="M109" s="237"/>
      <c r="N109" s="238"/>
      <c r="O109" s="238"/>
      <c r="P109" s="238"/>
      <c r="Q109" s="238"/>
      <c r="R109" s="238"/>
      <c r="S109" s="238"/>
      <c r="T109" s="239"/>
      <c r="AT109" s="240" t="s">
        <v>131</v>
      </c>
      <c r="AU109" s="240" t="s">
        <v>79</v>
      </c>
      <c r="AV109" s="11" t="s">
        <v>79</v>
      </c>
      <c r="AW109" s="11" t="s">
        <v>33</v>
      </c>
      <c r="AX109" s="11" t="s">
        <v>69</v>
      </c>
      <c r="AY109" s="240" t="s">
        <v>120</v>
      </c>
    </row>
    <row r="110" s="12" customFormat="1">
      <c r="B110" s="241"/>
      <c r="C110" s="242"/>
      <c r="D110" s="227" t="s">
        <v>131</v>
      </c>
      <c r="E110" s="243" t="s">
        <v>21</v>
      </c>
      <c r="F110" s="244" t="s">
        <v>135</v>
      </c>
      <c r="G110" s="242"/>
      <c r="H110" s="245">
        <v>68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AT110" s="251" t="s">
        <v>131</v>
      </c>
      <c r="AU110" s="251" t="s">
        <v>79</v>
      </c>
      <c r="AV110" s="12" t="s">
        <v>127</v>
      </c>
      <c r="AW110" s="12" t="s">
        <v>33</v>
      </c>
      <c r="AX110" s="12" t="s">
        <v>77</v>
      </c>
      <c r="AY110" s="251" t="s">
        <v>120</v>
      </c>
    </row>
    <row r="111" s="1" customFormat="1" ht="16.5" customHeight="1">
      <c r="B111" s="44"/>
      <c r="C111" s="253" t="s">
        <v>162</v>
      </c>
      <c r="D111" s="253" t="s">
        <v>149</v>
      </c>
      <c r="E111" s="254" t="s">
        <v>163</v>
      </c>
      <c r="F111" s="255" t="s">
        <v>164</v>
      </c>
      <c r="G111" s="256" t="s">
        <v>165</v>
      </c>
      <c r="H111" s="257">
        <v>3.3999999999999999</v>
      </c>
      <c r="I111" s="258"/>
      <c r="J111" s="259">
        <f>ROUND(I111*H111,2)</f>
        <v>0</v>
      </c>
      <c r="K111" s="255" t="s">
        <v>126</v>
      </c>
      <c r="L111" s="260"/>
      <c r="M111" s="261" t="s">
        <v>21</v>
      </c>
      <c r="N111" s="262" t="s">
        <v>40</v>
      </c>
      <c r="O111" s="45"/>
      <c r="P111" s="224">
        <f>O111*H111</f>
        <v>0</v>
      </c>
      <c r="Q111" s="224">
        <v>0.20999999999999999</v>
      </c>
      <c r="R111" s="224">
        <f>Q111*H111</f>
        <v>0.71399999999999997</v>
      </c>
      <c r="S111" s="224">
        <v>0</v>
      </c>
      <c r="T111" s="225">
        <f>S111*H111</f>
        <v>0</v>
      </c>
      <c r="AR111" s="22" t="s">
        <v>153</v>
      </c>
      <c r="AT111" s="22" t="s">
        <v>149</v>
      </c>
      <c r="AU111" s="22" t="s">
        <v>79</v>
      </c>
      <c r="AY111" s="22" t="s">
        <v>120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" t="s">
        <v>77</v>
      </c>
      <c r="BK111" s="226">
        <f>ROUND(I111*H111,2)</f>
        <v>0</v>
      </c>
      <c r="BL111" s="22" t="s">
        <v>127</v>
      </c>
      <c r="BM111" s="22" t="s">
        <v>166</v>
      </c>
    </row>
    <row r="112" s="1" customFormat="1">
      <c r="B112" s="44"/>
      <c r="C112" s="72"/>
      <c r="D112" s="227" t="s">
        <v>129</v>
      </c>
      <c r="E112" s="72"/>
      <c r="F112" s="228" t="s">
        <v>164</v>
      </c>
      <c r="G112" s="72"/>
      <c r="H112" s="72"/>
      <c r="I112" s="185"/>
      <c r="J112" s="72"/>
      <c r="K112" s="72"/>
      <c r="L112" s="70"/>
      <c r="M112" s="229"/>
      <c r="N112" s="45"/>
      <c r="O112" s="45"/>
      <c r="P112" s="45"/>
      <c r="Q112" s="45"/>
      <c r="R112" s="45"/>
      <c r="S112" s="45"/>
      <c r="T112" s="93"/>
      <c r="AT112" s="22" t="s">
        <v>129</v>
      </c>
      <c r="AU112" s="22" t="s">
        <v>79</v>
      </c>
    </row>
    <row r="113" s="10" customFormat="1" ht="29.88" customHeight="1">
      <c r="B113" s="199"/>
      <c r="C113" s="200"/>
      <c r="D113" s="201" t="s">
        <v>68</v>
      </c>
      <c r="E113" s="213" t="s">
        <v>144</v>
      </c>
      <c r="F113" s="213" t="s">
        <v>167</v>
      </c>
      <c r="G113" s="200"/>
      <c r="H113" s="200"/>
      <c r="I113" s="203"/>
      <c r="J113" s="214">
        <f>BK113</f>
        <v>0</v>
      </c>
      <c r="K113" s="200"/>
      <c r="L113" s="205"/>
      <c r="M113" s="206"/>
      <c r="N113" s="207"/>
      <c r="O113" s="207"/>
      <c r="P113" s="208">
        <f>SUM(P114:P152)</f>
        <v>0</v>
      </c>
      <c r="Q113" s="207"/>
      <c r="R113" s="208">
        <f>SUM(R114:R152)</f>
        <v>4.9010199999999999</v>
      </c>
      <c r="S113" s="207"/>
      <c r="T113" s="209">
        <f>SUM(T114:T152)</f>
        <v>0</v>
      </c>
      <c r="AR113" s="210" t="s">
        <v>77</v>
      </c>
      <c r="AT113" s="211" t="s">
        <v>68</v>
      </c>
      <c r="AU113" s="211" t="s">
        <v>77</v>
      </c>
      <c r="AY113" s="210" t="s">
        <v>120</v>
      </c>
      <c r="BK113" s="212">
        <f>SUM(BK114:BK152)</f>
        <v>0</v>
      </c>
    </row>
    <row r="114" s="1" customFormat="1" ht="16.5" customHeight="1">
      <c r="B114" s="44"/>
      <c r="C114" s="215" t="s">
        <v>168</v>
      </c>
      <c r="D114" s="215" t="s">
        <v>122</v>
      </c>
      <c r="E114" s="216" t="s">
        <v>169</v>
      </c>
      <c r="F114" s="217" t="s">
        <v>170</v>
      </c>
      <c r="G114" s="218" t="s">
        <v>171</v>
      </c>
      <c r="H114" s="219">
        <v>20</v>
      </c>
      <c r="I114" s="220"/>
      <c r="J114" s="221">
        <f>ROUND(I114*H114,2)</f>
        <v>0</v>
      </c>
      <c r="K114" s="217" t="s">
        <v>126</v>
      </c>
      <c r="L114" s="70"/>
      <c r="M114" s="222" t="s">
        <v>21</v>
      </c>
      <c r="N114" s="223" t="s">
        <v>40</v>
      </c>
      <c r="O114" s="45"/>
      <c r="P114" s="224">
        <f>O114*H114</f>
        <v>0</v>
      </c>
      <c r="Q114" s="224">
        <v>0.17488999999999999</v>
      </c>
      <c r="R114" s="224">
        <f>Q114*H114</f>
        <v>3.4977999999999998</v>
      </c>
      <c r="S114" s="224">
        <v>0</v>
      </c>
      <c r="T114" s="225">
        <f>S114*H114</f>
        <v>0</v>
      </c>
      <c r="AR114" s="22" t="s">
        <v>127</v>
      </c>
      <c r="AT114" s="22" t="s">
        <v>122</v>
      </c>
      <c r="AU114" s="22" t="s">
        <v>79</v>
      </c>
      <c r="AY114" s="22" t="s">
        <v>120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" t="s">
        <v>77</v>
      </c>
      <c r="BK114" s="226">
        <f>ROUND(I114*H114,2)</f>
        <v>0</v>
      </c>
      <c r="BL114" s="22" t="s">
        <v>127</v>
      </c>
      <c r="BM114" s="22" t="s">
        <v>172</v>
      </c>
    </row>
    <row r="115" s="1" customFormat="1">
      <c r="B115" s="44"/>
      <c r="C115" s="72"/>
      <c r="D115" s="227" t="s">
        <v>129</v>
      </c>
      <c r="E115" s="72"/>
      <c r="F115" s="228" t="s">
        <v>173</v>
      </c>
      <c r="G115" s="72"/>
      <c r="H115" s="72"/>
      <c r="I115" s="185"/>
      <c r="J115" s="72"/>
      <c r="K115" s="72"/>
      <c r="L115" s="70"/>
      <c r="M115" s="229"/>
      <c r="N115" s="45"/>
      <c r="O115" s="45"/>
      <c r="P115" s="45"/>
      <c r="Q115" s="45"/>
      <c r="R115" s="45"/>
      <c r="S115" s="45"/>
      <c r="T115" s="93"/>
      <c r="AT115" s="22" t="s">
        <v>129</v>
      </c>
      <c r="AU115" s="22" t="s">
        <v>79</v>
      </c>
    </row>
    <row r="116" s="11" customFormat="1">
      <c r="B116" s="230"/>
      <c r="C116" s="231"/>
      <c r="D116" s="227" t="s">
        <v>131</v>
      </c>
      <c r="E116" s="232" t="s">
        <v>21</v>
      </c>
      <c r="F116" s="233" t="s">
        <v>132</v>
      </c>
      <c r="G116" s="231"/>
      <c r="H116" s="234">
        <v>2</v>
      </c>
      <c r="I116" s="235"/>
      <c r="J116" s="231"/>
      <c r="K116" s="231"/>
      <c r="L116" s="236"/>
      <c r="M116" s="237"/>
      <c r="N116" s="238"/>
      <c r="O116" s="238"/>
      <c r="P116" s="238"/>
      <c r="Q116" s="238"/>
      <c r="R116" s="238"/>
      <c r="S116" s="238"/>
      <c r="T116" s="239"/>
      <c r="AT116" s="240" t="s">
        <v>131</v>
      </c>
      <c r="AU116" s="240" t="s">
        <v>79</v>
      </c>
      <c r="AV116" s="11" t="s">
        <v>79</v>
      </c>
      <c r="AW116" s="11" t="s">
        <v>33</v>
      </c>
      <c r="AX116" s="11" t="s">
        <v>69</v>
      </c>
      <c r="AY116" s="240" t="s">
        <v>120</v>
      </c>
    </row>
    <row r="117" s="11" customFormat="1">
      <c r="B117" s="230"/>
      <c r="C117" s="231"/>
      <c r="D117" s="227" t="s">
        <v>131</v>
      </c>
      <c r="E117" s="232" t="s">
        <v>21</v>
      </c>
      <c r="F117" s="233" t="s">
        <v>133</v>
      </c>
      <c r="G117" s="231"/>
      <c r="H117" s="234">
        <v>12</v>
      </c>
      <c r="I117" s="235"/>
      <c r="J117" s="231"/>
      <c r="K117" s="231"/>
      <c r="L117" s="236"/>
      <c r="M117" s="237"/>
      <c r="N117" s="238"/>
      <c r="O117" s="238"/>
      <c r="P117" s="238"/>
      <c r="Q117" s="238"/>
      <c r="R117" s="238"/>
      <c r="S117" s="238"/>
      <c r="T117" s="239"/>
      <c r="AT117" s="240" t="s">
        <v>131</v>
      </c>
      <c r="AU117" s="240" t="s">
        <v>79</v>
      </c>
      <c r="AV117" s="11" t="s">
        <v>79</v>
      </c>
      <c r="AW117" s="11" t="s">
        <v>33</v>
      </c>
      <c r="AX117" s="11" t="s">
        <v>69</v>
      </c>
      <c r="AY117" s="240" t="s">
        <v>120</v>
      </c>
    </row>
    <row r="118" s="11" customFormat="1">
      <c r="B118" s="230"/>
      <c r="C118" s="231"/>
      <c r="D118" s="227" t="s">
        <v>131</v>
      </c>
      <c r="E118" s="232" t="s">
        <v>21</v>
      </c>
      <c r="F118" s="233" t="s">
        <v>134</v>
      </c>
      <c r="G118" s="231"/>
      <c r="H118" s="234">
        <v>6</v>
      </c>
      <c r="I118" s="235"/>
      <c r="J118" s="231"/>
      <c r="K118" s="231"/>
      <c r="L118" s="236"/>
      <c r="M118" s="237"/>
      <c r="N118" s="238"/>
      <c r="O118" s="238"/>
      <c r="P118" s="238"/>
      <c r="Q118" s="238"/>
      <c r="R118" s="238"/>
      <c r="S118" s="238"/>
      <c r="T118" s="239"/>
      <c r="AT118" s="240" t="s">
        <v>131</v>
      </c>
      <c r="AU118" s="240" t="s">
        <v>79</v>
      </c>
      <c r="AV118" s="11" t="s">
        <v>79</v>
      </c>
      <c r="AW118" s="11" t="s">
        <v>33</v>
      </c>
      <c r="AX118" s="11" t="s">
        <v>69</v>
      </c>
      <c r="AY118" s="240" t="s">
        <v>120</v>
      </c>
    </row>
    <row r="119" s="12" customFormat="1">
      <c r="B119" s="241"/>
      <c r="C119" s="242"/>
      <c r="D119" s="227" t="s">
        <v>131</v>
      </c>
      <c r="E119" s="243" t="s">
        <v>21</v>
      </c>
      <c r="F119" s="244" t="s">
        <v>135</v>
      </c>
      <c r="G119" s="242"/>
      <c r="H119" s="245">
        <v>20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AT119" s="251" t="s">
        <v>131</v>
      </c>
      <c r="AU119" s="251" t="s">
        <v>79</v>
      </c>
      <c r="AV119" s="12" t="s">
        <v>127</v>
      </c>
      <c r="AW119" s="12" t="s">
        <v>33</v>
      </c>
      <c r="AX119" s="12" t="s">
        <v>77</v>
      </c>
      <c r="AY119" s="251" t="s">
        <v>120</v>
      </c>
    </row>
    <row r="120" s="1" customFormat="1" ht="16.5" customHeight="1">
      <c r="B120" s="44"/>
      <c r="C120" s="253" t="s">
        <v>153</v>
      </c>
      <c r="D120" s="253" t="s">
        <v>149</v>
      </c>
      <c r="E120" s="254" t="s">
        <v>174</v>
      </c>
      <c r="F120" s="255" t="s">
        <v>175</v>
      </c>
      <c r="G120" s="256" t="s">
        <v>171</v>
      </c>
      <c r="H120" s="257">
        <v>14</v>
      </c>
      <c r="I120" s="258"/>
      <c r="J120" s="259">
        <f>ROUND(I120*H120,2)</f>
        <v>0</v>
      </c>
      <c r="K120" s="255" t="s">
        <v>126</v>
      </c>
      <c r="L120" s="260"/>
      <c r="M120" s="261" t="s">
        <v>21</v>
      </c>
      <c r="N120" s="262" t="s">
        <v>40</v>
      </c>
      <c r="O120" s="45"/>
      <c r="P120" s="224">
        <f>O120*H120</f>
        <v>0</v>
      </c>
      <c r="Q120" s="224">
        <v>0.0043</v>
      </c>
      <c r="R120" s="224">
        <f>Q120*H120</f>
        <v>0.060200000000000004</v>
      </c>
      <c r="S120" s="224">
        <v>0</v>
      </c>
      <c r="T120" s="225">
        <f>S120*H120</f>
        <v>0</v>
      </c>
      <c r="AR120" s="22" t="s">
        <v>153</v>
      </c>
      <c r="AT120" s="22" t="s">
        <v>149</v>
      </c>
      <c r="AU120" s="22" t="s">
        <v>79</v>
      </c>
      <c r="AY120" s="22" t="s">
        <v>120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22" t="s">
        <v>77</v>
      </c>
      <c r="BK120" s="226">
        <f>ROUND(I120*H120,2)</f>
        <v>0</v>
      </c>
      <c r="BL120" s="22" t="s">
        <v>127</v>
      </c>
      <c r="BM120" s="22" t="s">
        <v>176</v>
      </c>
    </row>
    <row r="121" s="1" customFormat="1">
      <c r="B121" s="44"/>
      <c r="C121" s="72"/>
      <c r="D121" s="227" t="s">
        <v>129</v>
      </c>
      <c r="E121" s="72"/>
      <c r="F121" s="228" t="s">
        <v>175</v>
      </c>
      <c r="G121" s="72"/>
      <c r="H121" s="72"/>
      <c r="I121" s="185"/>
      <c r="J121" s="72"/>
      <c r="K121" s="72"/>
      <c r="L121" s="70"/>
      <c r="M121" s="229"/>
      <c r="N121" s="45"/>
      <c r="O121" s="45"/>
      <c r="P121" s="45"/>
      <c r="Q121" s="45"/>
      <c r="R121" s="45"/>
      <c r="S121" s="45"/>
      <c r="T121" s="93"/>
      <c r="AT121" s="22" t="s">
        <v>129</v>
      </c>
      <c r="AU121" s="22" t="s">
        <v>79</v>
      </c>
    </row>
    <row r="122" s="1" customFormat="1">
      <c r="B122" s="44"/>
      <c r="C122" s="72"/>
      <c r="D122" s="227" t="s">
        <v>141</v>
      </c>
      <c r="E122" s="72"/>
      <c r="F122" s="252" t="s">
        <v>177</v>
      </c>
      <c r="G122" s="72"/>
      <c r="H122" s="72"/>
      <c r="I122" s="185"/>
      <c r="J122" s="72"/>
      <c r="K122" s="72"/>
      <c r="L122" s="70"/>
      <c r="M122" s="229"/>
      <c r="N122" s="45"/>
      <c r="O122" s="45"/>
      <c r="P122" s="45"/>
      <c r="Q122" s="45"/>
      <c r="R122" s="45"/>
      <c r="S122" s="45"/>
      <c r="T122" s="93"/>
      <c r="AT122" s="22" t="s">
        <v>141</v>
      </c>
      <c r="AU122" s="22" t="s">
        <v>79</v>
      </c>
    </row>
    <row r="123" s="11" customFormat="1">
      <c r="B123" s="230"/>
      <c r="C123" s="231"/>
      <c r="D123" s="227" t="s">
        <v>131</v>
      </c>
      <c r="E123" s="232" t="s">
        <v>21</v>
      </c>
      <c r="F123" s="233" t="s">
        <v>132</v>
      </c>
      <c r="G123" s="231"/>
      <c r="H123" s="234">
        <v>2</v>
      </c>
      <c r="I123" s="235"/>
      <c r="J123" s="231"/>
      <c r="K123" s="231"/>
      <c r="L123" s="236"/>
      <c r="M123" s="237"/>
      <c r="N123" s="238"/>
      <c r="O123" s="238"/>
      <c r="P123" s="238"/>
      <c r="Q123" s="238"/>
      <c r="R123" s="238"/>
      <c r="S123" s="238"/>
      <c r="T123" s="239"/>
      <c r="AT123" s="240" t="s">
        <v>131</v>
      </c>
      <c r="AU123" s="240" t="s">
        <v>79</v>
      </c>
      <c r="AV123" s="11" t="s">
        <v>79</v>
      </c>
      <c r="AW123" s="11" t="s">
        <v>33</v>
      </c>
      <c r="AX123" s="11" t="s">
        <v>69</v>
      </c>
      <c r="AY123" s="240" t="s">
        <v>120</v>
      </c>
    </row>
    <row r="124" s="11" customFormat="1">
      <c r="B124" s="230"/>
      <c r="C124" s="231"/>
      <c r="D124" s="227" t="s">
        <v>131</v>
      </c>
      <c r="E124" s="232" t="s">
        <v>21</v>
      </c>
      <c r="F124" s="233" t="s">
        <v>133</v>
      </c>
      <c r="G124" s="231"/>
      <c r="H124" s="234">
        <v>12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131</v>
      </c>
      <c r="AU124" s="240" t="s">
        <v>79</v>
      </c>
      <c r="AV124" s="11" t="s">
        <v>79</v>
      </c>
      <c r="AW124" s="11" t="s">
        <v>33</v>
      </c>
      <c r="AX124" s="11" t="s">
        <v>69</v>
      </c>
      <c r="AY124" s="240" t="s">
        <v>120</v>
      </c>
    </row>
    <row r="125" s="12" customFormat="1">
      <c r="B125" s="241"/>
      <c r="C125" s="242"/>
      <c r="D125" s="227" t="s">
        <v>131</v>
      </c>
      <c r="E125" s="243" t="s">
        <v>21</v>
      </c>
      <c r="F125" s="244" t="s">
        <v>135</v>
      </c>
      <c r="G125" s="242"/>
      <c r="H125" s="245">
        <v>14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AT125" s="251" t="s">
        <v>131</v>
      </c>
      <c r="AU125" s="251" t="s">
        <v>79</v>
      </c>
      <c r="AV125" s="12" t="s">
        <v>127</v>
      </c>
      <c r="AW125" s="12" t="s">
        <v>33</v>
      </c>
      <c r="AX125" s="12" t="s">
        <v>77</v>
      </c>
      <c r="AY125" s="251" t="s">
        <v>120</v>
      </c>
    </row>
    <row r="126" s="1" customFormat="1" ht="16.5" customHeight="1">
      <c r="B126" s="44"/>
      <c r="C126" s="253" t="s">
        <v>178</v>
      </c>
      <c r="D126" s="253" t="s">
        <v>149</v>
      </c>
      <c r="E126" s="254" t="s">
        <v>179</v>
      </c>
      <c r="F126" s="255" t="s">
        <v>180</v>
      </c>
      <c r="G126" s="256" t="s">
        <v>171</v>
      </c>
      <c r="H126" s="257">
        <v>6</v>
      </c>
      <c r="I126" s="258"/>
      <c r="J126" s="259">
        <f>ROUND(I126*H126,2)</f>
        <v>0</v>
      </c>
      <c r="K126" s="255" t="s">
        <v>126</v>
      </c>
      <c r="L126" s="260"/>
      <c r="M126" s="261" t="s">
        <v>21</v>
      </c>
      <c r="N126" s="262" t="s">
        <v>40</v>
      </c>
      <c r="O126" s="45"/>
      <c r="P126" s="224">
        <f>O126*H126</f>
        <v>0</v>
      </c>
      <c r="Q126" s="224">
        <v>0.0033999999999999998</v>
      </c>
      <c r="R126" s="224">
        <f>Q126*H126</f>
        <v>0.020399999999999998</v>
      </c>
      <c r="S126" s="224">
        <v>0</v>
      </c>
      <c r="T126" s="225">
        <f>S126*H126</f>
        <v>0</v>
      </c>
      <c r="AR126" s="22" t="s">
        <v>153</v>
      </c>
      <c r="AT126" s="22" t="s">
        <v>149</v>
      </c>
      <c r="AU126" s="22" t="s">
        <v>79</v>
      </c>
      <c r="AY126" s="22" t="s">
        <v>120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22" t="s">
        <v>77</v>
      </c>
      <c r="BK126" s="226">
        <f>ROUND(I126*H126,2)</f>
        <v>0</v>
      </c>
      <c r="BL126" s="22" t="s">
        <v>127</v>
      </c>
      <c r="BM126" s="22" t="s">
        <v>181</v>
      </c>
    </row>
    <row r="127" s="1" customFormat="1">
      <c r="B127" s="44"/>
      <c r="C127" s="72"/>
      <c r="D127" s="227" t="s">
        <v>129</v>
      </c>
      <c r="E127" s="72"/>
      <c r="F127" s="228" t="s">
        <v>180</v>
      </c>
      <c r="G127" s="72"/>
      <c r="H127" s="72"/>
      <c r="I127" s="185"/>
      <c r="J127" s="72"/>
      <c r="K127" s="72"/>
      <c r="L127" s="70"/>
      <c r="M127" s="229"/>
      <c r="N127" s="45"/>
      <c r="O127" s="45"/>
      <c r="P127" s="45"/>
      <c r="Q127" s="45"/>
      <c r="R127" s="45"/>
      <c r="S127" s="45"/>
      <c r="T127" s="93"/>
      <c r="AT127" s="22" t="s">
        <v>129</v>
      </c>
      <c r="AU127" s="22" t="s">
        <v>79</v>
      </c>
    </row>
    <row r="128" s="11" customFormat="1">
      <c r="B128" s="230"/>
      <c r="C128" s="231"/>
      <c r="D128" s="227" t="s">
        <v>131</v>
      </c>
      <c r="E128" s="232" t="s">
        <v>21</v>
      </c>
      <c r="F128" s="233" t="s">
        <v>162</v>
      </c>
      <c r="G128" s="231"/>
      <c r="H128" s="234">
        <v>6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131</v>
      </c>
      <c r="AU128" s="240" t="s">
        <v>79</v>
      </c>
      <c r="AV128" s="11" t="s">
        <v>79</v>
      </c>
      <c r="AW128" s="11" t="s">
        <v>33</v>
      </c>
      <c r="AX128" s="11" t="s">
        <v>77</v>
      </c>
      <c r="AY128" s="240" t="s">
        <v>120</v>
      </c>
    </row>
    <row r="129" s="1" customFormat="1" ht="16.5" customHeight="1">
      <c r="B129" s="44"/>
      <c r="C129" s="215" t="s">
        <v>182</v>
      </c>
      <c r="D129" s="215" t="s">
        <v>122</v>
      </c>
      <c r="E129" s="216" t="s">
        <v>183</v>
      </c>
      <c r="F129" s="217" t="s">
        <v>184</v>
      </c>
      <c r="G129" s="218" t="s">
        <v>171</v>
      </c>
      <c r="H129" s="219">
        <v>1</v>
      </c>
      <c r="I129" s="220"/>
      <c r="J129" s="221">
        <f>ROUND(I129*H129,2)</f>
        <v>0</v>
      </c>
      <c r="K129" s="217" t="s">
        <v>126</v>
      </c>
      <c r="L129" s="70"/>
      <c r="M129" s="222" t="s">
        <v>21</v>
      </c>
      <c r="N129" s="223" t="s">
        <v>40</v>
      </c>
      <c r="O129" s="45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AR129" s="22" t="s">
        <v>127</v>
      </c>
      <c r="AT129" s="22" t="s">
        <v>122</v>
      </c>
      <c r="AU129" s="22" t="s">
        <v>79</v>
      </c>
      <c r="AY129" s="22" t="s">
        <v>120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22" t="s">
        <v>77</v>
      </c>
      <c r="BK129" s="226">
        <f>ROUND(I129*H129,2)</f>
        <v>0</v>
      </c>
      <c r="BL129" s="22" t="s">
        <v>127</v>
      </c>
      <c r="BM129" s="22" t="s">
        <v>185</v>
      </c>
    </row>
    <row r="130" s="1" customFormat="1">
      <c r="B130" s="44"/>
      <c r="C130" s="72"/>
      <c r="D130" s="227" t="s">
        <v>129</v>
      </c>
      <c r="E130" s="72"/>
      <c r="F130" s="228" t="s">
        <v>186</v>
      </c>
      <c r="G130" s="72"/>
      <c r="H130" s="72"/>
      <c r="I130" s="185"/>
      <c r="J130" s="72"/>
      <c r="K130" s="72"/>
      <c r="L130" s="70"/>
      <c r="M130" s="229"/>
      <c r="N130" s="45"/>
      <c r="O130" s="45"/>
      <c r="P130" s="45"/>
      <c r="Q130" s="45"/>
      <c r="R130" s="45"/>
      <c r="S130" s="45"/>
      <c r="T130" s="93"/>
      <c r="AT130" s="22" t="s">
        <v>129</v>
      </c>
      <c r="AU130" s="22" t="s">
        <v>79</v>
      </c>
    </row>
    <row r="131" s="1" customFormat="1">
      <c r="B131" s="44"/>
      <c r="C131" s="72"/>
      <c r="D131" s="227" t="s">
        <v>141</v>
      </c>
      <c r="E131" s="72"/>
      <c r="F131" s="252" t="s">
        <v>187</v>
      </c>
      <c r="G131" s="72"/>
      <c r="H131" s="72"/>
      <c r="I131" s="185"/>
      <c r="J131" s="72"/>
      <c r="K131" s="72"/>
      <c r="L131" s="70"/>
      <c r="M131" s="229"/>
      <c r="N131" s="45"/>
      <c r="O131" s="45"/>
      <c r="P131" s="45"/>
      <c r="Q131" s="45"/>
      <c r="R131" s="45"/>
      <c r="S131" s="45"/>
      <c r="T131" s="93"/>
      <c r="AT131" s="22" t="s">
        <v>141</v>
      </c>
      <c r="AU131" s="22" t="s">
        <v>79</v>
      </c>
    </row>
    <row r="132" s="11" customFormat="1">
      <c r="B132" s="230"/>
      <c r="C132" s="231"/>
      <c r="D132" s="227" t="s">
        <v>131</v>
      </c>
      <c r="E132" s="232" t="s">
        <v>21</v>
      </c>
      <c r="F132" s="233" t="s">
        <v>77</v>
      </c>
      <c r="G132" s="231"/>
      <c r="H132" s="234">
        <v>1</v>
      </c>
      <c r="I132" s="235"/>
      <c r="J132" s="231"/>
      <c r="K132" s="231"/>
      <c r="L132" s="236"/>
      <c r="M132" s="237"/>
      <c r="N132" s="238"/>
      <c r="O132" s="238"/>
      <c r="P132" s="238"/>
      <c r="Q132" s="238"/>
      <c r="R132" s="238"/>
      <c r="S132" s="238"/>
      <c r="T132" s="239"/>
      <c r="AT132" s="240" t="s">
        <v>131</v>
      </c>
      <c r="AU132" s="240" t="s">
        <v>79</v>
      </c>
      <c r="AV132" s="11" t="s">
        <v>79</v>
      </c>
      <c r="AW132" s="11" t="s">
        <v>33</v>
      </c>
      <c r="AX132" s="11" t="s">
        <v>77</v>
      </c>
      <c r="AY132" s="240" t="s">
        <v>120</v>
      </c>
    </row>
    <row r="133" s="1" customFormat="1" ht="16.5" customHeight="1">
      <c r="B133" s="44"/>
      <c r="C133" s="253" t="s">
        <v>188</v>
      </c>
      <c r="D133" s="253" t="s">
        <v>149</v>
      </c>
      <c r="E133" s="254" t="s">
        <v>189</v>
      </c>
      <c r="F133" s="255" t="s">
        <v>190</v>
      </c>
      <c r="G133" s="256" t="s">
        <v>171</v>
      </c>
      <c r="H133" s="257">
        <v>1</v>
      </c>
      <c r="I133" s="258"/>
      <c r="J133" s="259">
        <f>ROUND(I133*H133,2)</f>
        <v>0</v>
      </c>
      <c r="K133" s="255" t="s">
        <v>21</v>
      </c>
      <c r="L133" s="260"/>
      <c r="M133" s="261" t="s">
        <v>21</v>
      </c>
      <c r="N133" s="262" t="s">
        <v>40</v>
      </c>
      <c r="O133" s="45"/>
      <c r="P133" s="224">
        <f>O133*H133</f>
        <v>0</v>
      </c>
      <c r="Q133" s="224">
        <v>0.098500000000000004</v>
      </c>
      <c r="R133" s="224">
        <f>Q133*H133</f>
        <v>0.098500000000000004</v>
      </c>
      <c r="S133" s="224">
        <v>0</v>
      </c>
      <c r="T133" s="225">
        <f>S133*H133</f>
        <v>0</v>
      </c>
      <c r="AR133" s="22" t="s">
        <v>153</v>
      </c>
      <c r="AT133" s="22" t="s">
        <v>149</v>
      </c>
      <c r="AU133" s="22" t="s">
        <v>79</v>
      </c>
      <c r="AY133" s="22" t="s">
        <v>120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22" t="s">
        <v>77</v>
      </c>
      <c r="BK133" s="226">
        <f>ROUND(I133*H133,2)</f>
        <v>0</v>
      </c>
      <c r="BL133" s="22" t="s">
        <v>127</v>
      </c>
      <c r="BM133" s="22" t="s">
        <v>191</v>
      </c>
    </row>
    <row r="134" s="1" customFormat="1">
      <c r="B134" s="44"/>
      <c r="C134" s="72"/>
      <c r="D134" s="227" t="s">
        <v>129</v>
      </c>
      <c r="E134" s="72"/>
      <c r="F134" s="228" t="s">
        <v>190</v>
      </c>
      <c r="G134" s="72"/>
      <c r="H134" s="72"/>
      <c r="I134" s="185"/>
      <c r="J134" s="72"/>
      <c r="K134" s="72"/>
      <c r="L134" s="70"/>
      <c r="M134" s="229"/>
      <c r="N134" s="45"/>
      <c r="O134" s="45"/>
      <c r="P134" s="45"/>
      <c r="Q134" s="45"/>
      <c r="R134" s="45"/>
      <c r="S134" s="45"/>
      <c r="T134" s="93"/>
      <c r="AT134" s="22" t="s">
        <v>129</v>
      </c>
      <c r="AU134" s="22" t="s">
        <v>79</v>
      </c>
    </row>
    <row r="135" s="1" customFormat="1">
      <c r="B135" s="44"/>
      <c r="C135" s="72"/>
      <c r="D135" s="227" t="s">
        <v>141</v>
      </c>
      <c r="E135" s="72"/>
      <c r="F135" s="252" t="s">
        <v>192</v>
      </c>
      <c r="G135" s="72"/>
      <c r="H135" s="72"/>
      <c r="I135" s="185"/>
      <c r="J135" s="72"/>
      <c r="K135" s="72"/>
      <c r="L135" s="70"/>
      <c r="M135" s="229"/>
      <c r="N135" s="45"/>
      <c r="O135" s="45"/>
      <c r="P135" s="45"/>
      <c r="Q135" s="45"/>
      <c r="R135" s="45"/>
      <c r="S135" s="45"/>
      <c r="T135" s="93"/>
      <c r="AT135" s="22" t="s">
        <v>141</v>
      </c>
      <c r="AU135" s="22" t="s">
        <v>79</v>
      </c>
    </row>
    <row r="136" s="1" customFormat="1" ht="16.5" customHeight="1">
      <c r="B136" s="44"/>
      <c r="C136" s="215" t="s">
        <v>193</v>
      </c>
      <c r="D136" s="215" t="s">
        <v>122</v>
      </c>
      <c r="E136" s="216" t="s">
        <v>194</v>
      </c>
      <c r="F136" s="217" t="s">
        <v>195</v>
      </c>
      <c r="G136" s="218" t="s">
        <v>171</v>
      </c>
      <c r="H136" s="219">
        <v>12</v>
      </c>
      <c r="I136" s="220"/>
      <c r="J136" s="221">
        <f>ROUND(I136*H136,2)</f>
        <v>0</v>
      </c>
      <c r="K136" s="217" t="s">
        <v>126</v>
      </c>
      <c r="L136" s="70"/>
      <c r="M136" s="222" t="s">
        <v>21</v>
      </c>
      <c r="N136" s="223" t="s">
        <v>40</v>
      </c>
      <c r="O136" s="45"/>
      <c r="P136" s="224">
        <f>O136*H136</f>
        <v>0</v>
      </c>
      <c r="Q136" s="224">
        <v>0.00040000000000000002</v>
      </c>
      <c r="R136" s="224">
        <f>Q136*H136</f>
        <v>0.0048000000000000004</v>
      </c>
      <c r="S136" s="224">
        <v>0</v>
      </c>
      <c r="T136" s="225">
        <f>S136*H136</f>
        <v>0</v>
      </c>
      <c r="AR136" s="22" t="s">
        <v>127</v>
      </c>
      <c r="AT136" s="22" t="s">
        <v>122</v>
      </c>
      <c r="AU136" s="22" t="s">
        <v>79</v>
      </c>
      <c r="AY136" s="22" t="s">
        <v>120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22" t="s">
        <v>77</v>
      </c>
      <c r="BK136" s="226">
        <f>ROUND(I136*H136,2)</f>
        <v>0</v>
      </c>
      <c r="BL136" s="22" t="s">
        <v>127</v>
      </c>
      <c r="BM136" s="22" t="s">
        <v>196</v>
      </c>
    </row>
    <row r="137" s="1" customFormat="1">
      <c r="B137" s="44"/>
      <c r="C137" s="72"/>
      <c r="D137" s="227" t="s">
        <v>129</v>
      </c>
      <c r="E137" s="72"/>
      <c r="F137" s="228" t="s">
        <v>197</v>
      </c>
      <c r="G137" s="72"/>
      <c r="H137" s="72"/>
      <c r="I137" s="185"/>
      <c r="J137" s="72"/>
      <c r="K137" s="72"/>
      <c r="L137" s="70"/>
      <c r="M137" s="229"/>
      <c r="N137" s="45"/>
      <c r="O137" s="45"/>
      <c r="P137" s="45"/>
      <c r="Q137" s="45"/>
      <c r="R137" s="45"/>
      <c r="S137" s="45"/>
      <c r="T137" s="93"/>
      <c r="AT137" s="22" t="s">
        <v>129</v>
      </c>
      <c r="AU137" s="22" t="s">
        <v>79</v>
      </c>
    </row>
    <row r="138" s="1" customFormat="1">
      <c r="B138" s="44"/>
      <c r="C138" s="72"/>
      <c r="D138" s="227" t="s">
        <v>141</v>
      </c>
      <c r="E138" s="72"/>
      <c r="F138" s="252" t="s">
        <v>198</v>
      </c>
      <c r="G138" s="72"/>
      <c r="H138" s="72"/>
      <c r="I138" s="185"/>
      <c r="J138" s="72"/>
      <c r="K138" s="72"/>
      <c r="L138" s="70"/>
      <c r="M138" s="229"/>
      <c r="N138" s="45"/>
      <c r="O138" s="45"/>
      <c r="P138" s="45"/>
      <c r="Q138" s="45"/>
      <c r="R138" s="45"/>
      <c r="S138" s="45"/>
      <c r="T138" s="93"/>
      <c r="AT138" s="22" t="s">
        <v>141</v>
      </c>
      <c r="AU138" s="22" t="s">
        <v>79</v>
      </c>
    </row>
    <row r="139" s="11" customFormat="1">
      <c r="B139" s="230"/>
      <c r="C139" s="231"/>
      <c r="D139" s="227" t="s">
        <v>131</v>
      </c>
      <c r="E139" s="232" t="s">
        <v>21</v>
      </c>
      <c r="F139" s="233" t="s">
        <v>199</v>
      </c>
      <c r="G139" s="231"/>
      <c r="H139" s="234">
        <v>12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131</v>
      </c>
      <c r="AU139" s="240" t="s">
        <v>79</v>
      </c>
      <c r="AV139" s="11" t="s">
        <v>79</v>
      </c>
      <c r="AW139" s="11" t="s">
        <v>33</v>
      </c>
      <c r="AX139" s="11" t="s">
        <v>77</v>
      </c>
      <c r="AY139" s="240" t="s">
        <v>120</v>
      </c>
    </row>
    <row r="140" s="1" customFormat="1" ht="16.5" customHeight="1">
      <c r="B140" s="44"/>
      <c r="C140" s="253" t="s">
        <v>200</v>
      </c>
      <c r="D140" s="253" t="s">
        <v>149</v>
      </c>
      <c r="E140" s="254" t="s">
        <v>201</v>
      </c>
      <c r="F140" s="255" t="s">
        <v>202</v>
      </c>
      <c r="G140" s="256" t="s">
        <v>171</v>
      </c>
      <c r="H140" s="257">
        <v>12</v>
      </c>
      <c r="I140" s="258"/>
      <c r="J140" s="259">
        <f>ROUND(I140*H140,2)</f>
        <v>0</v>
      </c>
      <c r="K140" s="255" t="s">
        <v>126</v>
      </c>
      <c r="L140" s="260"/>
      <c r="M140" s="261" t="s">
        <v>21</v>
      </c>
      <c r="N140" s="262" t="s">
        <v>40</v>
      </c>
      <c r="O140" s="45"/>
      <c r="P140" s="224">
        <f>O140*H140</f>
        <v>0</v>
      </c>
      <c r="Q140" s="224">
        <v>0.096000000000000002</v>
      </c>
      <c r="R140" s="224">
        <f>Q140*H140</f>
        <v>1.1520000000000001</v>
      </c>
      <c r="S140" s="224">
        <v>0</v>
      </c>
      <c r="T140" s="225">
        <f>S140*H140</f>
        <v>0</v>
      </c>
      <c r="AR140" s="22" t="s">
        <v>153</v>
      </c>
      <c r="AT140" s="22" t="s">
        <v>149</v>
      </c>
      <c r="AU140" s="22" t="s">
        <v>79</v>
      </c>
      <c r="AY140" s="22" t="s">
        <v>120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22" t="s">
        <v>77</v>
      </c>
      <c r="BK140" s="226">
        <f>ROUND(I140*H140,2)</f>
        <v>0</v>
      </c>
      <c r="BL140" s="22" t="s">
        <v>127</v>
      </c>
      <c r="BM140" s="22" t="s">
        <v>203</v>
      </c>
    </row>
    <row r="141" s="1" customFormat="1">
      <c r="B141" s="44"/>
      <c r="C141" s="72"/>
      <c r="D141" s="227" t="s">
        <v>129</v>
      </c>
      <c r="E141" s="72"/>
      <c r="F141" s="228" t="s">
        <v>202</v>
      </c>
      <c r="G141" s="72"/>
      <c r="H141" s="72"/>
      <c r="I141" s="185"/>
      <c r="J141" s="72"/>
      <c r="K141" s="72"/>
      <c r="L141" s="70"/>
      <c r="M141" s="229"/>
      <c r="N141" s="45"/>
      <c r="O141" s="45"/>
      <c r="P141" s="45"/>
      <c r="Q141" s="45"/>
      <c r="R141" s="45"/>
      <c r="S141" s="45"/>
      <c r="T141" s="93"/>
      <c r="AT141" s="22" t="s">
        <v>129</v>
      </c>
      <c r="AU141" s="22" t="s">
        <v>79</v>
      </c>
    </row>
    <row r="142" s="11" customFormat="1">
      <c r="B142" s="230"/>
      <c r="C142" s="231"/>
      <c r="D142" s="227" t="s">
        <v>131</v>
      </c>
      <c r="E142" s="232" t="s">
        <v>21</v>
      </c>
      <c r="F142" s="233" t="s">
        <v>199</v>
      </c>
      <c r="G142" s="231"/>
      <c r="H142" s="234">
        <v>12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131</v>
      </c>
      <c r="AU142" s="240" t="s">
        <v>79</v>
      </c>
      <c r="AV142" s="11" t="s">
        <v>79</v>
      </c>
      <c r="AW142" s="11" t="s">
        <v>33</v>
      </c>
      <c r="AX142" s="11" t="s">
        <v>77</v>
      </c>
      <c r="AY142" s="240" t="s">
        <v>120</v>
      </c>
    </row>
    <row r="143" s="1" customFormat="1" ht="16.5" customHeight="1">
      <c r="B143" s="44"/>
      <c r="C143" s="215" t="s">
        <v>204</v>
      </c>
      <c r="D143" s="215" t="s">
        <v>122</v>
      </c>
      <c r="E143" s="216" t="s">
        <v>205</v>
      </c>
      <c r="F143" s="217" t="s">
        <v>206</v>
      </c>
      <c r="G143" s="218" t="s">
        <v>171</v>
      </c>
      <c r="H143" s="219">
        <v>2</v>
      </c>
      <c r="I143" s="220"/>
      <c r="J143" s="221">
        <f>ROUND(I143*H143,2)</f>
        <v>0</v>
      </c>
      <c r="K143" s="217" t="s">
        <v>21</v>
      </c>
      <c r="L143" s="70"/>
      <c r="M143" s="222" t="s">
        <v>21</v>
      </c>
      <c r="N143" s="223" t="s">
        <v>40</v>
      </c>
      <c r="O143" s="45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AR143" s="22" t="s">
        <v>127</v>
      </c>
      <c r="AT143" s="22" t="s">
        <v>122</v>
      </c>
      <c r="AU143" s="22" t="s">
        <v>79</v>
      </c>
      <c r="AY143" s="22" t="s">
        <v>120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22" t="s">
        <v>77</v>
      </c>
      <c r="BK143" s="226">
        <f>ROUND(I143*H143,2)</f>
        <v>0</v>
      </c>
      <c r="BL143" s="22" t="s">
        <v>127</v>
      </c>
      <c r="BM143" s="22" t="s">
        <v>207</v>
      </c>
    </row>
    <row r="144" s="1" customFormat="1">
      <c r="B144" s="44"/>
      <c r="C144" s="72"/>
      <c r="D144" s="227" t="s">
        <v>129</v>
      </c>
      <c r="E144" s="72"/>
      <c r="F144" s="228" t="s">
        <v>206</v>
      </c>
      <c r="G144" s="72"/>
      <c r="H144" s="72"/>
      <c r="I144" s="185"/>
      <c r="J144" s="72"/>
      <c r="K144" s="72"/>
      <c r="L144" s="70"/>
      <c r="M144" s="229"/>
      <c r="N144" s="45"/>
      <c r="O144" s="45"/>
      <c r="P144" s="45"/>
      <c r="Q144" s="45"/>
      <c r="R144" s="45"/>
      <c r="S144" s="45"/>
      <c r="T144" s="93"/>
      <c r="AT144" s="22" t="s">
        <v>129</v>
      </c>
      <c r="AU144" s="22" t="s">
        <v>79</v>
      </c>
    </row>
    <row r="145" s="1" customFormat="1">
      <c r="B145" s="44"/>
      <c r="C145" s="72"/>
      <c r="D145" s="227" t="s">
        <v>141</v>
      </c>
      <c r="E145" s="72"/>
      <c r="F145" s="252" t="s">
        <v>208</v>
      </c>
      <c r="G145" s="72"/>
      <c r="H145" s="72"/>
      <c r="I145" s="185"/>
      <c r="J145" s="72"/>
      <c r="K145" s="72"/>
      <c r="L145" s="70"/>
      <c r="M145" s="229"/>
      <c r="N145" s="45"/>
      <c r="O145" s="45"/>
      <c r="P145" s="45"/>
      <c r="Q145" s="45"/>
      <c r="R145" s="45"/>
      <c r="S145" s="45"/>
      <c r="T145" s="93"/>
      <c r="AT145" s="22" t="s">
        <v>141</v>
      </c>
      <c r="AU145" s="22" t="s">
        <v>79</v>
      </c>
    </row>
    <row r="146" s="11" customFormat="1">
      <c r="B146" s="230"/>
      <c r="C146" s="231"/>
      <c r="D146" s="227" t="s">
        <v>131</v>
      </c>
      <c r="E146" s="232" t="s">
        <v>21</v>
      </c>
      <c r="F146" s="233" t="s">
        <v>79</v>
      </c>
      <c r="G146" s="231"/>
      <c r="H146" s="234">
        <v>2</v>
      </c>
      <c r="I146" s="235"/>
      <c r="J146" s="231"/>
      <c r="K146" s="231"/>
      <c r="L146" s="236"/>
      <c r="M146" s="237"/>
      <c r="N146" s="238"/>
      <c r="O146" s="238"/>
      <c r="P146" s="238"/>
      <c r="Q146" s="238"/>
      <c r="R146" s="238"/>
      <c r="S146" s="238"/>
      <c r="T146" s="239"/>
      <c r="AT146" s="240" t="s">
        <v>131</v>
      </c>
      <c r="AU146" s="240" t="s">
        <v>79</v>
      </c>
      <c r="AV146" s="11" t="s">
        <v>79</v>
      </c>
      <c r="AW146" s="11" t="s">
        <v>33</v>
      </c>
      <c r="AX146" s="11" t="s">
        <v>77</v>
      </c>
      <c r="AY146" s="240" t="s">
        <v>120</v>
      </c>
    </row>
    <row r="147" s="1" customFormat="1" ht="25.5" customHeight="1">
      <c r="B147" s="44"/>
      <c r="C147" s="215" t="s">
        <v>10</v>
      </c>
      <c r="D147" s="215" t="s">
        <v>122</v>
      </c>
      <c r="E147" s="216" t="s">
        <v>209</v>
      </c>
      <c r="F147" s="217" t="s">
        <v>210</v>
      </c>
      <c r="G147" s="218" t="s">
        <v>125</v>
      </c>
      <c r="H147" s="219">
        <v>34</v>
      </c>
      <c r="I147" s="220"/>
      <c r="J147" s="221">
        <f>ROUND(I147*H147,2)</f>
        <v>0</v>
      </c>
      <c r="K147" s="217" t="s">
        <v>126</v>
      </c>
      <c r="L147" s="70"/>
      <c r="M147" s="222" t="s">
        <v>21</v>
      </c>
      <c r="N147" s="223" t="s">
        <v>40</v>
      </c>
      <c r="O147" s="45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AR147" s="22" t="s">
        <v>127</v>
      </c>
      <c r="AT147" s="22" t="s">
        <v>122</v>
      </c>
      <c r="AU147" s="22" t="s">
        <v>79</v>
      </c>
      <c r="AY147" s="22" t="s">
        <v>120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22" t="s">
        <v>77</v>
      </c>
      <c r="BK147" s="226">
        <f>ROUND(I147*H147,2)</f>
        <v>0</v>
      </c>
      <c r="BL147" s="22" t="s">
        <v>127</v>
      </c>
      <c r="BM147" s="22" t="s">
        <v>211</v>
      </c>
    </row>
    <row r="148" s="1" customFormat="1">
      <c r="B148" s="44"/>
      <c r="C148" s="72"/>
      <c r="D148" s="227" t="s">
        <v>129</v>
      </c>
      <c r="E148" s="72"/>
      <c r="F148" s="228" t="s">
        <v>212</v>
      </c>
      <c r="G148" s="72"/>
      <c r="H148" s="72"/>
      <c r="I148" s="185"/>
      <c r="J148" s="72"/>
      <c r="K148" s="72"/>
      <c r="L148" s="70"/>
      <c r="M148" s="229"/>
      <c r="N148" s="45"/>
      <c r="O148" s="45"/>
      <c r="P148" s="45"/>
      <c r="Q148" s="45"/>
      <c r="R148" s="45"/>
      <c r="S148" s="45"/>
      <c r="T148" s="93"/>
      <c r="AT148" s="22" t="s">
        <v>129</v>
      </c>
      <c r="AU148" s="22" t="s">
        <v>79</v>
      </c>
    </row>
    <row r="149" s="11" customFormat="1">
      <c r="B149" s="230"/>
      <c r="C149" s="231"/>
      <c r="D149" s="227" t="s">
        <v>131</v>
      </c>
      <c r="E149" s="232" t="s">
        <v>21</v>
      </c>
      <c r="F149" s="233" t="s">
        <v>213</v>
      </c>
      <c r="G149" s="231"/>
      <c r="H149" s="234">
        <v>34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131</v>
      </c>
      <c r="AU149" s="240" t="s">
        <v>79</v>
      </c>
      <c r="AV149" s="11" t="s">
        <v>79</v>
      </c>
      <c r="AW149" s="11" t="s">
        <v>33</v>
      </c>
      <c r="AX149" s="11" t="s">
        <v>77</v>
      </c>
      <c r="AY149" s="240" t="s">
        <v>120</v>
      </c>
    </row>
    <row r="150" s="1" customFormat="1" ht="16.5" customHeight="1">
      <c r="B150" s="44"/>
      <c r="C150" s="253" t="s">
        <v>214</v>
      </c>
      <c r="D150" s="253" t="s">
        <v>149</v>
      </c>
      <c r="E150" s="254" t="s">
        <v>215</v>
      </c>
      <c r="F150" s="255" t="s">
        <v>216</v>
      </c>
      <c r="G150" s="256" t="s">
        <v>125</v>
      </c>
      <c r="H150" s="257">
        <v>34</v>
      </c>
      <c r="I150" s="258"/>
      <c r="J150" s="259">
        <f>ROUND(I150*H150,2)</f>
        <v>0</v>
      </c>
      <c r="K150" s="255" t="s">
        <v>126</v>
      </c>
      <c r="L150" s="260"/>
      <c r="M150" s="261" t="s">
        <v>21</v>
      </c>
      <c r="N150" s="262" t="s">
        <v>40</v>
      </c>
      <c r="O150" s="45"/>
      <c r="P150" s="224">
        <f>O150*H150</f>
        <v>0</v>
      </c>
      <c r="Q150" s="224">
        <v>0.00198</v>
      </c>
      <c r="R150" s="224">
        <f>Q150*H150</f>
        <v>0.067320000000000005</v>
      </c>
      <c r="S150" s="224">
        <v>0</v>
      </c>
      <c r="T150" s="225">
        <f>S150*H150</f>
        <v>0</v>
      </c>
      <c r="AR150" s="22" t="s">
        <v>153</v>
      </c>
      <c r="AT150" s="22" t="s">
        <v>149</v>
      </c>
      <c r="AU150" s="22" t="s">
        <v>79</v>
      </c>
      <c r="AY150" s="22" t="s">
        <v>120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22" t="s">
        <v>77</v>
      </c>
      <c r="BK150" s="226">
        <f>ROUND(I150*H150,2)</f>
        <v>0</v>
      </c>
      <c r="BL150" s="22" t="s">
        <v>127</v>
      </c>
      <c r="BM150" s="22" t="s">
        <v>217</v>
      </c>
    </row>
    <row r="151" s="1" customFormat="1">
      <c r="B151" s="44"/>
      <c r="C151" s="72"/>
      <c r="D151" s="227" t="s">
        <v>129</v>
      </c>
      <c r="E151" s="72"/>
      <c r="F151" s="228" t="s">
        <v>216</v>
      </c>
      <c r="G151" s="72"/>
      <c r="H151" s="72"/>
      <c r="I151" s="185"/>
      <c r="J151" s="72"/>
      <c r="K151" s="72"/>
      <c r="L151" s="70"/>
      <c r="M151" s="229"/>
      <c r="N151" s="45"/>
      <c r="O151" s="45"/>
      <c r="P151" s="45"/>
      <c r="Q151" s="45"/>
      <c r="R151" s="45"/>
      <c r="S151" s="45"/>
      <c r="T151" s="93"/>
      <c r="AT151" s="22" t="s">
        <v>129</v>
      </c>
      <c r="AU151" s="22" t="s">
        <v>79</v>
      </c>
    </row>
    <row r="152" s="1" customFormat="1">
      <c r="B152" s="44"/>
      <c r="C152" s="72"/>
      <c r="D152" s="227" t="s">
        <v>141</v>
      </c>
      <c r="E152" s="72"/>
      <c r="F152" s="252" t="s">
        <v>218</v>
      </c>
      <c r="G152" s="72"/>
      <c r="H152" s="72"/>
      <c r="I152" s="185"/>
      <c r="J152" s="72"/>
      <c r="K152" s="72"/>
      <c r="L152" s="70"/>
      <c r="M152" s="229"/>
      <c r="N152" s="45"/>
      <c r="O152" s="45"/>
      <c r="P152" s="45"/>
      <c r="Q152" s="45"/>
      <c r="R152" s="45"/>
      <c r="S152" s="45"/>
      <c r="T152" s="93"/>
      <c r="AT152" s="22" t="s">
        <v>141</v>
      </c>
      <c r="AU152" s="22" t="s">
        <v>79</v>
      </c>
    </row>
    <row r="153" s="10" customFormat="1" ht="29.88" customHeight="1">
      <c r="B153" s="199"/>
      <c r="C153" s="200"/>
      <c r="D153" s="201" t="s">
        <v>68</v>
      </c>
      <c r="E153" s="213" t="s">
        <v>178</v>
      </c>
      <c r="F153" s="213" t="s">
        <v>219</v>
      </c>
      <c r="G153" s="200"/>
      <c r="H153" s="200"/>
      <c r="I153" s="203"/>
      <c r="J153" s="214">
        <f>BK153</f>
        <v>0</v>
      </c>
      <c r="K153" s="200"/>
      <c r="L153" s="205"/>
      <c r="M153" s="206"/>
      <c r="N153" s="207"/>
      <c r="O153" s="207"/>
      <c r="P153" s="208">
        <f>SUM(P154:P170)</f>
        <v>0</v>
      </c>
      <c r="Q153" s="207"/>
      <c r="R153" s="208">
        <f>SUM(R154:R170)</f>
        <v>0</v>
      </c>
      <c r="S153" s="207"/>
      <c r="T153" s="209">
        <f>SUM(T154:T170)</f>
        <v>6.2422199999999997</v>
      </c>
      <c r="AR153" s="210" t="s">
        <v>77</v>
      </c>
      <c r="AT153" s="211" t="s">
        <v>68</v>
      </c>
      <c r="AU153" s="211" t="s">
        <v>77</v>
      </c>
      <c r="AY153" s="210" t="s">
        <v>120</v>
      </c>
      <c r="BK153" s="212">
        <f>SUM(BK154:BK170)</f>
        <v>0</v>
      </c>
    </row>
    <row r="154" s="1" customFormat="1" ht="16.5" customHeight="1">
      <c r="B154" s="44"/>
      <c r="C154" s="215" t="s">
        <v>220</v>
      </c>
      <c r="D154" s="215" t="s">
        <v>122</v>
      </c>
      <c r="E154" s="216" t="s">
        <v>221</v>
      </c>
      <c r="F154" s="217" t="s">
        <v>222</v>
      </c>
      <c r="G154" s="218" t="s">
        <v>165</v>
      </c>
      <c r="H154" s="219">
        <v>2.125</v>
      </c>
      <c r="I154" s="220"/>
      <c r="J154" s="221">
        <f>ROUND(I154*H154,2)</f>
        <v>0</v>
      </c>
      <c r="K154" s="217" t="s">
        <v>126</v>
      </c>
      <c r="L154" s="70"/>
      <c r="M154" s="222" t="s">
        <v>21</v>
      </c>
      <c r="N154" s="223" t="s">
        <v>40</v>
      </c>
      <c r="O154" s="45"/>
      <c r="P154" s="224">
        <f>O154*H154</f>
        <v>0</v>
      </c>
      <c r="Q154" s="224">
        <v>0</v>
      </c>
      <c r="R154" s="224">
        <f>Q154*H154</f>
        <v>0</v>
      </c>
      <c r="S154" s="224">
        <v>2.3999999999999999</v>
      </c>
      <c r="T154" s="225">
        <f>S154*H154</f>
        <v>5.0999999999999996</v>
      </c>
      <c r="AR154" s="22" t="s">
        <v>127</v>
      </c>
      <c r="AT154" s="22" t="s">
        <v>122</v>
      </c>
      <c r="AU154" s="22" t="s">
        <v>79</v>
      </c>
      <c r="AY154" s="22" t="s">
        <v>120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22" t="s">
        <v>77</v>
      </c>
      <c r="BK154" s="226">
        <f>ROUND(I154*H154,2)</f>
        <v>0</v>
      </c>
      <c r="BL154" s="22" t="s">
        <v>127</v>
      </c>
      <c r="BM154" s="22" t="s">
        <v>223</v>
      </c>
    </row>
    <row r="155" s="1" customFormat="1">
      <c r="B155" s="44"/>
      <c r="C155" s="72"/>
      <c r="D155" s="227" t="s">
        <v>129</v>
      </c>
      <c r="E155" s="72"/>
      <c r="F155" s="228" t="s">
        <v>224</v>
      </c>
      <c r="G155" s="72"/>
      <c r="H155" s="72"/>
      <c r="I155" s="185"/>
      <c r="J155" s="72"/>
      <c r="K155" s="72"/>
      <c r="L155" s="70"/>
      <c r="M155" s="229"/>
      <c r="N155" s="45"/>
      <c r="O155" s="45"/>
      <c r="P155" s="45"/>
      <c r="Q155" s="45"/>
      <c r="R155" s="45"/>
      <c r="S155" s="45"/>
      <c r="T155" s="93"/>
      <c r="AT155" s="22" t="s">
        <v>129</v>
      </c>
      <c r="AU155" s="22" t="s">
        <v>79</v>
      </c>
    </row>
    <row r="156" s="11" customFormat="1">
      <c r="B156" s="230"/>
      <c r="C156" s="231"/>
      <c r="D156" s="227" t="s">
        <v>131</v>
      </c>
      <c r="E156" s="232" t="s">
        <v>21</v>
      </c>
      <c r="F156" s="233" t="s">
        <v>225</v>
      </c>
      <c r="G156" s="231"/>
      <c r="H156" s="234">
        <v>0.75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131</v>
      </c>
      <c r="AU156" s="240" t="s">
        <v>79</v>
      </c>
      <c r="AV156" s="11" t="s">
        <v>79</v>
      </c>
      <c r="AW156" s="11" t="s">
        <v>33</v>
      </c>
      <c r="AX156" s="11" t="s">
        <v>69</v>
      </c>
      <c r="AY156" s="240" t="s">
        <v>120</v>
      </c>
    </row>
    <row r="157" s="11" customFormat="1">
      <c r="B157" s="230"/>
      <c r="C157" s="231"/>
      <c r="D157" s="227" t="s">
        <v>131</v>
      </c>
      <c r="E157" s="232" t="s">
        <v>21</v>
      </c>
      <c r="F157" s="233" t="s">
        <v>226</v>
      </c>
      <c r="G157" s="231"/>
      <c r="H157" s="234">
        <v>1.375</v>
      </c>
      <c r="I157" s="235"/>
      <c r="J157" s="231"/>
      <c r="K157" s="231"/>
      <c r="L157" s="236"/>
      <c r="M157" s="237"/>
      <c r="N157" s="238"/>
      <c r="O157" s="238"/>
      <c r="P157" s="238"/>
      <c r="Q157" s="238"/>
      <c r="R157" s="238"/>
      <c r="S157" s="238"/>
      <c r="T157" s="239"/>
      <c r="AT157" s="240" t="s">
        <v>131</v>
      </c>
      <c r="AU157" s="240" t="s">
        <v>79</v>
      </c>
      <c r="AV157" s="11" t="s">
        <v>79</v>
      </c>
      <c r="AW157" s="11" t="s">
        <v>33</v>
      </c>
      <c r="AX157" s="11" t="s">
        <v>69</v>
      </c>
      <c r="AY157" s="240" t="s">
        <v>120</v>
      </c>
    </row>
    <row r="158" s="12" customFormat="1">
      <c r="B158" s="241"/>
      <c r="C158" s="242"/>
      <c r="D158" s="227" t="s">
        <v>131</v>
      </c>
      <c r="E158" s="243" t="s">
        <v>21</v>
      </c>
      <c r="F158" s="244" t="s">
        <v>135</v>
      </c>
      <c r="G158" s="242"/>
      <c r="H158" s="245">
        <v>2.125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AT158" s="251" t="s">
        <v>131</v>
      </c>
      <c r="AU158" s="251" t="s">
        <v>79</v>
      </c>
      <c r="AV158" s="12" t="s">
        <v>127</v>
      </c>
      <c r="AW158" s="12" t="s">
        <v>33</v>
      </c>
      <c r="AX158" s="12" t="s">
        <v>77</v>
      </c>
      <c r="AY158" s="251" t="s">
        <v>120</v>
      </c>
    </row>
    <row r="159" s="1" customFormat="1" ht="16.5" customHeight="1">
      <c r="B159" s="44"/>
      <c r="C159" s="215" t="s">
        <v>227</v>
      </c>
      <c r="D159" s="215" t="s">
        <v>122</v>
      </c>
      <c r="E159" s="216" t="s">
        <v>228</v>
      </c>
      <c r="F159" s="217" t="s">
        <v>229</v>
      </c>
      <c r="G159" s="218" t="s">
        <v>171</v>
      </c>
      <c r="H159" s="219">
        <v>4</v>
      </c>
      <c r="I159" s="220"/>
      <c r="J159" s="221">
        <f>ROUND(I159*H159,2)</f>
        <v>0</v>
      </c>
      <c r="K159" s="217" t="s">
        <v>126</v>
      </c>
      <c r="L159" s="70"/>
      <c r="M159" s="222" t="s">
        <v>21</v>
      </c>
      <c r="N159" s="223" t="s">
        <v>40</v>
      </c>
      <c r="O159" s="45"/>
      <c r="P159" s="224">
        <f>O159*H159</f>
        <v>0</v>
      </c>
      <c r="Q159" s="224">
        <v>0</v>
      </c>
      <c r="R159" s="224">
        <f>Q159*H159</f>
        <v>0</v>
      </c>
      <c r="S159" s="224">
        <v>0.068400000000000002</v>
      </c>
      <c r="T159" s="225">
        <f>S159*H159</f>
        <v>0.27360000000000001</v>
      </c>
      <c r="AR159" s="22" t="s">
        <v>127</v>
      </c>
      <c r="AT159" s="22" t="s">
        <v>122</v>
      </c>
      <c r="AU159" s="22" t="s">
        <v>79</v>
      </c>
      <c r="AY159" s="22" t="s">
        <v>120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22" t="s">
        <v>77</v>
      </c>
      <c r="BK159" s="226">
        <f>ROUND(I159*H159,2)</f>
        <v>0</v>
      </c>
      <c r="BL159" s="22" t="s">
        <v>127</v>
      </c>
      <c r="BM159" s="22" t="s">
        <v>230</v>
      </c>
    </row>
    <row r="160" s="1" customFormat="1">
      <c r="B160" s="44"/>
      <c r="C160" s="72"/>
      <c r="D160" s="227" t="s">
        <v>129</v>
      </c>
      <c r="E160" s="72"/>
      <c r="F160" s="228" t="s">
        <v>231</v>
      </c>
      <c r="G160" s="72"/>
      <c r="H160" s="72"/>
      <c r="I160" s="185"/>
      <c r="J160" s="72"/>
      <c r="K160" s="72"/>
      <c r="L160" s="70"/>
      <c r="M160" s="229"/>
      <c r="N160" s="45"/>
      <c r="O160" s="45"/>
      <c r="P160" s="45"/>
      <c r="Q160" s="45"/>
      <c r="R160" s="45"/>
      <c r="S160" s="45"/>
      <c r="T160" s="93"/>
      <c r="AT160" s="22" t="s">
        <v>129</v>
      </c>
      <c r="AU160" s="22" t="s">
        <v>79</v>
      </c>
    </row>
    <row r="161" s="1" customFormat="1" ht="16.5" customHeight="1">
      <c r="B161" s="44"/>
      <c r="C161" s="215" t="s">
        <v>232</v>
      </c>
      <c r="D161" s="215" t="s">
        <v>122</v>
      </c>
      <c r="E161" s="216" t="s">
        <v>233</v>
      </c>
      <c r="F161" s="217" t="s">
        <v>234</v>
      </c>
      <c r="G161" s="218" t="s">
        <v>171</v>
      </c>
      <c r="H161" s="219">
        <v>9</v>
      </c>
      <c r="I161" s="220"/>
      <c r="J161" s="221">
        <f>ROUND(I161*H161,2)</f>
        <v>0</v>
      </c>
      <c r="K161" s="217" t="s">
        <v>126</v>
      </c>
      <c r="L161" s="70"/>
      <c r="M161" s="222" t="s">
        <v>21</v>
      </c>
      <c r="N161" s="223" t="s">
        <v>40</v>
      </c>
      <c r="O161" s="45"/>
      <c r="P161" s="224">
        <f>O161*H161</f>
        <v>0</v>
      </c>
      <c r="Q161" s="224">
        <v>0</v>
      </c>
      <c r="R161" s="224">
        <f>Q161*H161</f>
        <v>0</v>
      </c>
      <c r="S161" s="224">
        <v>0.065699999999999995</v>
      </c>
      <c r="T161" s="225">
        <f>S161*H161</f>
        <v>0.59129999999999994</v>
      </c>
      <c r="AR161" s="22" t="s">
        <v>127</v>
      </c>
      <c r="AT161" s="22" t="s">
        <v>122</v>
      </c>
      <c r="AU161" s="22" t="s">
        <v>79</v>
      </c>
      <c r="AY161" s="22" t="s">
        <v>120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22" t="s">
        <v>77</v>
      </c>
      <c r="BK161" s="226">
        <f>ROUND(I161*H161,2)</f>
        <v>0</v>
      </c>
      <c r="BL161" s="22" t="s">
        <v>127</v>
      </c>
      <c r="BM161" s="22" t="s">
        <v>235</v>
      </c>
    </row>
    <row r="162" s="1" customFormat="1">
      <c r="B162" s="44"/>
      <c r="C162" s="72"/>
      <c r="D162" s="227" t="s">
        <v>129</v>
      </c>
      <c r="E162" s="72"/>
      <c r="F162" s="228" t="s">
        <v>236</v>
      </c>
      <c r="G162" s="72"/>
      <c r="H162" s="72"/>
      <c r="I162" s="185"/>
      <c r="J162" s="72"/>
      <c r="K162" s="72"/>
      <c r="L162" s="70"/>
      <c r="M162" s="229"/>
      <c r="N162" s="45"/>
      <c r="O162" s="45"/>
      <c r="P162" s="45"/>
      <c r="Q162" s="45"/>
      <c r="R162" s="45"/>
      <c r="S162" s="45"/>
      <c r="T162" s="93"/>
      <c r="AT162" s="22" t="s">
        <v>129</v>
      </c>
      <c r="AU162" s="22" t="s">
        <v>79</v>
      </c>
    </row>
    <row r="163" s="1" customFormat="1">
      <c r="B163" s="44"/>
      <c r="C163" s="72"/>
      <c r="D163" s="227" t="s">
        <v>141</v>
      </c>
      <c r="E163" s="72"/>
      <c r="F163" s="252" t="s">
        <v>237</v>
      </c>
      <c r="G163" s="72"/>
      <c r="H163" s="72"/>
      <c r="I163" s="185"/>
      <c r="J163" s="72"/>
      <c r="K163" s="72"/>
      <c r="L163" s="70"/>
      <c r="M163" s="229"/>
      <c r="N163" s="45"/>
      <c r="O163" s="45"/>
      <c r="P163" s="45"/>
      <c r="Q163" s="45"/>
      <c r="R163" s="45"/>
      <c r="S163" s="45"/>
      <c r="T163" s="93"/>
      <c r="AT163" s="22" t="s">
        <v>141</v>
      </c>
      <c r="AU163" s="22" t="s">
        <v>79</v>
      </c>
    </row>
    <row r="164" s="11" customFormat="1">
      <c r="B164" s="230"/>
      <c r="C164" s="231"/>
      <c r="D164" s="227" t="s">
        <v>131</v>
      </c>
      <c r="E164" s="232" t="s">
        <v>21</v>
      </c>
      <c r="F164" s="233" t="s">
        <v>238</v>
      </c>
      <c r="G164" s="231"/>
      <c r="H164" s="234">
        <v>9</v>
      </c>
      <c r="I164" s="235"/>
      <c r="J164" s="231"/>
      <c r="K164" s="231"/>
      <c r="L164" s="236"/>
      <c r="M164" s="237"/>
      <c r="N164" s="238"/>
      <c r="O164" s="238"/>
      <c r="P164" s="238"/>
      <c r="Q164" s="238"/>
      <c r="R164" s="238"/>
      <c r="S164" s="238"/>
      <c r="T164" s="239"/>
      <c r="AT164" s="240" t="s">
        <v>131</v>
      </c>
      <c r="AU164" s="240" t="s">
        <v>79</v>
      </c>
      <c r="AV164" s="11" t="s">
        <v>79</v>
      </c>
      <c r="AW164" s="11" t="s">
        <v>33</v>
      </c>
      <c r="AX164" s="11" t="s">
        <v>77</v>
      </c>
      <c r="AY164" s="240" t="s">
        <v>120</v>
      </c>
    </row>
    <row r="165" s="1" customFormat="1" ht="16.5" customHeight="1">
      <c r="B165" s="44"/>
      <c r="C165" s="215" t="s">
        <v>239</v>
      </c>
      <c r="D165" s="215" t="s">
        <v>122</v>
      </c>
      <c r="E165" s="216" t="s">
        <v>240</v>
      </c>
      <c r="F165" s="217" t="s">
        <v>241</v>
      </c>
      <c r="G165" s="218" t="s">
        <v>125</v>
      </c>
      <c r="H165" s="219">
        <v>34</v>
      </c>
      <c r="I165" s="220"/>
      <c r="J165" s="221">
        <f>ROUND(I165*H165,2)</f>
        <v>0</v>
      </c>
      <c r="K165" s="217" t="s">
        <v>126</v>
      </c>
      <c r="L165" s="70"/>
      <c r="M165" s="222" t="s">
        <v>21</v>
      </c>
      <c r="N165" s="223" t="s">
        <v>40</v>
      </c>
      <c r="O165" s="45"/>
      <c r="P165" s="224">
        <f>O165*H165</f>
        <v>0</v>
      </c>
      <c r="Q165" s="224">
        <v>0</v>
      </c>
      <c r="R165" s="224">
        <f>Q165*H165</f>
        <v>0</v>
      </c>
      <c r="S165" s="224">
        <v>0.00198</v>
      </c>
      <c r="T165" s="225">
        <f>S165*H165</f>
        <v>0.067320000000000005</v>
      </c>
      <c r="AR165" s="22" t="s">
        <v>127</v>
      </c>
      <c r="AT165" s="22" t="s">
        <v>122</v>
      </c>
      <c r="AU165" s="22" t="s">
        <v>79</v>
      </c>
      <c r="AY165" s="22" t="s">
        <v>120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22" t="s">
        <v>77</v>
      </c>
      <c r="BK165" s="226">
        <f>ROUND(I165*H165,2)</f>
        <v>0</v>
      </c>
      <c r="BL165" s="22" t="s">
        <v>127</v>
      </c>
      <c r="BM165" s="22" t="s">
        <v>242</v>
      </c>
    </row>
    <row r="166" s="1" customFormat="1">
      <c r="B166" s="44"/>
      <c r="C166" s="72"/>
      <c r="D166" s="227" t="s">
        <v>129</v>
      </c>
      <c r="E166" s="72"/>
      <c r="F166" s="228" t="s">
        <v>243</v>
      </c>
      <c r="G166" s="72"/>
      <c r="H166" s="72"/>
      <c r="I166" s="185"/>
      <c r="J166" s="72"/>
      <c r="K166" s="72"/>
      <c r="L166" s="70"/>
      <c r="M166" s="229"/>
      <c r="N166" s="45"/>
      <c r="O166" s="45"/>
      <c r="P166" s="45"/>
      <c r="Q166" s="45"/>
      <c r="R166" s="45"/>
      <c r="S166" s="45"/>
      <c r="T166" s="93"/>
      <c r="AT166" s="22" t="s">
        <v>129</v>
      </c>
      <c r="AU166" s="22" t="s">
        <v>79</v>
      </c>
    </row>
    <row r="167" s="11" customFormat="1">
      <c r="B167" s="230"/>
      <c r="C167" s="231"/>
      <c r="D167" s="227" t="s">
        <v>131</v>
      </c>
      <c r="E167" s="232" t="s">
        <v>21</v>
      </c>
      <c r="F167" s="233" t="s">
        <v>213</v>
      </c>
      <c r="G167" s="231"/>
      <c r="H167" s="234">
        <v>34</v>
      </c>
      <c r="I167" s="235"/>
      <c r="J167" s="231"/>
      <c r="K167" s="231"/>
      <c r="L167" s="236"/>
      <c r="M167" s="237"/>
      <c r="N167" s="238"/>
      <c r="O167" s="238"/>
      <c r="P167" s="238"/>
      <c r="Q167" s="238"/>
      <c r="R167" s="238"/>
      <c r="S167" s="238"/>
      <c r="T167" s="239"/>
      <c r="AT167" s="240" t="s">
        <v>131</v>
      </c>
      <c r="AU167" s="240" t="s">
        <v>79</v>
      </c>
      <c r="AV167" s="11" t="s">
        <v>79</v>
      </c>
      <c r="AW167" s="11" t="s">
        <v>33</v>
      </c>
      <c r="AX167" s="11" t="s">
        <v>77</v>
      </c>
      <c r="AY167" s="240" t="s">
        <v>120</v>
      </c>
    </row>
    <row r="168" s="1" customFormat="1" ht="16.5" customHeight="1">
      <c r="B168" s="44"/>
      <c r="C168" s="215" t="s">
        <v>9</v>
      </c>
      <c r="D168" s="215" t="s">
        <v>122</v>
      </c>
      <c r="E168" s="216" t="s">
        <v>244</v>
      </c>
      <c r="F168" s="217" t="s">
        <v>245</v>
      </c>
      <c r="G168" s="218" t="s">
        <v>171</v>
      </c>
      <c r="H168" s="219">
        <v>1</v>
      </c>
      <c r="I168" s="220"/>
      <c r="J168" s="221">
        <f>ROUND(I168*H168,2)</f>
        <v>0</v>
      </c>
      <c r="K168" s="217" t="s">
        <v>126</v>
      </c>
      <c r="L168" s="70"/>
      <c r="M168" s="222" t="s">
        <v>21</v>
      </c>
      <c r="N168" s="223" t="s">
        <v>40</v>
      </c>
      <c r="O168" s="45"/>
      <c r="P168" s="224">
        <f>O168*H168</f>
        <v>0</v>
      </c>
      <c r="Q168" s="224">
        <v>0</v>
      </c>
      <c r="R168" s="224">
        <f>Q168*H168</f>
        <v>0</v>
      </c>
      <c r="S168" s="224">
        <v>0.20999999999999999</v>
      </c>
      <c r="T168" s="225">
        <f>S168*H168</f>
        <v>0.20999999999999999</v>
      </c>
      <c r="AR168" s="22" t="s">
        <v>127</v>
      </c>
      <c r="AT168" s="22" t="s">
        <v>122</v>
      </c>
      <c r="AU168" s="22" t="s">
        <v>79</v>
      </c>
      <c r="AY168" s="22" t="s">
        <v>120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22" t="s">
        <v>77</v>
      </c>
      <c r="BK168" s="226">
        <f>ROUND(I168*H168,2)</f>
        <v>0</v>
      </c>
      <c r="BL168" s="22" t="s">
        <v>127</v>
      </c>
      <c r="BM168" s="22" t="s">
        <v>246</v>
      </c>
    </row>
    <row r="169" s="1" customFormat="1">
      <c r="B169" s="44"/>
      <c r="C169" s="72"/>
      <c r="D169" s="227" t="s">
        <v>129</v>
      </c>
      <c r="E169" s="72"/>
      <c r="F169" s="228" t="s">
        <v>247</v>
      </c>
      <c r="G169" s="72"/>
      <c r="H169" s="72"/>
      <c r="I169" s="185"/>
      <c r="J169" s="72"/>
      <c r="K169" s="72"/>
      <c r="L169" s="70"/>
      <c r="M169" s="229"/>
      <c r="N169" s="45"/>
      <c r="O169" s="45"/>
      <c r="P169" s="45"/>
      <c r="Q169" s="45"/>
      <c r="R169" s="45"/>
      <c r="S169" s="45"/>
      <c r="T169" s="93"/>
      <c r="AT169" s="22" t="s">
        <v>129</v>
      </c>
      <c r="AU169" s="22" t="s">
        <v>79</v>
      </c>
    </row>
    <row r="170" s="11" customFormat="1">
      <c r="B170" s="230"/>
      <c r="C170" s="231"/>
      <c r="D170" s="227" t="s">
        <v>131</v>
      </c>
      <c r="E170" s="232" t="s">
        <v>21</v>
      </c>
      <c r="F170" s="233" t="s">
        <v>77</v>
      </c>
      <c r="G170" s="231"/>
      <c r="H170" s="234">
        <v>1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131</v>
      </c>
      <c r="AU170" s="240" t="s">
        <v>79</v>
      </c>
      <c r="AV170" s="11" t="s">
        <v>79</v>
      </c>
      <c r="AW170" s="11" t="s">
        <v>33</v>
      </c>
      <c r="AX170" s="11" t="s">
        <v>77</v>
      </c>
      <c r="AY170" s="240" t="s">
        <v>120</v>
      </c>
    </row>
    <row r="171" s="10" customFormat="1" ht="29.88" customHeight="1">
      <c r="B171" s="199"/>
      <c r="C171" s="200"/>
      <c r="D171" s="201" t="s">
        <v>68</v>
      </c>
      <c r="E171" s="213" t="s">
        <v>248</v>
      </c>
      <c r="F171" s="213" t="s">
        <v>249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SUM(P172:P181)</f>
        <v>0</v>
      </c>
      <c r="Q171" s="207"/>
      <c r="R171" s="208">
        <f>SUM(R172:R181)</f>
        <v>0</v>
      </c>
      <c r="S171" s="207"/>
      <c r="T171" s="209">
        <f>SUM(T172:T181)</f>
        <v>0</v>
      </c>
      <c r="AR171" s="210" t="s">
        <v>77</v>
      </c>
      <c r="AT171" s="211" t="s">
        <v>68</v>
      </c>
      <c r="AU171" s="211" t="s">
        <v>77</v>
      </c>
      <c r="AY171" s="210" t="s">
        <v>120</v>
      </c>
      <c r="BK171" s="212">
        <f>SUM(BK172:BK181)</f>
        <v>0</v>
      </c>
    </row>
    <row r="172" s="1" customFormat="1" ht="25.5" customHeight="1">
      <c r="B172" s="44"/>
      <c r="C172" s="215" t="s">
        <v>250</v>
      </c>
      <c r="D172" s="215" t="s">
        <v>122</v>
      </c>
      <c r="E172" s="216" t="s">
        <v>251</v>
      </c>
      <c r="F172" s="217" t="s">
        <v>252</v>
      </c>
      <c r="G172" s="218" t="s">
        <v>253</v>
      </c>
      <c r="H172" s="219">
        <v>6.242</v>
      </c>
      <c r="I172" s="220"/>
      <c r="J172" s="221">
        <f>ROUND(I172*H172,2)</f>
        <v>0</v>
      </c>
      <c r="K172" s="217" t="s">
        <v>254</v>
      </c>
      <c r="L172" s="70"/>
      <c r="M172" s="222" t="s">
        <v>21</v>
      </c>
      <c r="N172" s="223" t="s">
        <v>40</v>
      </c>
      <c r="O172" s="45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AR172" s="22" t="s">
        <v>127</v>
      </c>
      <c r="AT172" s="22" t="s">
        <v>122</v>
      </c>
      <c r="AU172" s="22" t="s">
        <v>79</v>
      </c>
      <c r="AY172" s="22" t="s">
        <v>120</v>
      </c>
      <c r="BE172" s="226">
        <f>IF(N172="základní",J172,0)</f>
        <v>0</v>
      </c>
      <c r="BF172" s="226">
        <f>IF(N172="snížená",J172,0)</f>
        <v>0</v>
      </c>
      <c r="BG172" s="226">
        <f>IF(N172="zákl. přenesená",J172,0)</f>
        <v>0</v>
      </c>
      <c r="BH172" s="226">
        <f>IF(N172="sníž. přenesená",J172,0)</f>
        <v>0</v>
      </c>
      <c r="BI172" s="226">
        <f>IF(N172="nulová",J172,0)</f>
        <v>0</v>
      </c>
      <c r="BJ172" s="22" t="s">
        <v>77</v>
      </c>
      <c r="BK172" s="226">
        <f>ROUND(I172*H172,2)</f>
        <v>0</v>
      </c>
      <c r="BL172" s="22" t="s">
        <v>127</v>
      </c>
      <c r="BM172" s="22" t="s">
        <v>255</v>
      </c>
    </row>
    <row r="173" s="1" customFormat="1">
      <c r="B173" s="44"/>
      <c r="C173" s="72"/>
      <c r="D173" s="227" t="s">
        <v>129</v>
      </c>
      <c r="E173" s="72"/>
      <c r="F173" s="228" t="s">
        <v>256</v>
      </c>
      <c r="G173" s="72"/>
      <c r="H173" s="72"/>
      <c r="I173" s="185"/>
      <c r="J173" s="72"/>
      <c r="K173" s="72"/>
      <c r="L173" s="70"/>
      <c r="M173" s="229"/>
      <c r="N173" s="45"/>
      <c r="O173" s="45"/>
      <c r="P173" s="45"/>
      <c r="Q173" s="45"/>
      <c r="R173" s="45"/>
      <c r="S173" s="45"/>
      <c r="T173" s="93"/>
      <c r="AT173" s="22" t="s">
        <v>129</v>
      </c>
      <c r="AU173" s="22" t="s">
        <v>79</v>
      </c>
    </row>
    <row r="174" s="1" customFormat="1" ht="25.5" customHeight="1">
      <c r="B174" s="44"/>
      <c r="C174" s="215" t="s">
        <v>257</v>
      </c>
      <c r="D174" s="215" t="s">
        <v>122</v>
      </c>
      <c r="E174" s="216" t="s">
        <v>258</v>
      </c>
      <c r="F174" s="217" t="s">
        <v>259</v>
      </c>
      <c r="G174" s="218" t="s">
        <v>253</v>
      </c>
      <c r="H174" s="219">
        <v>6.242</v>
      </c>
      <c r="I174" s="220"/>
      <c r="J174" s="221">
        <f>ROUND(I174*H174,2)</f>
        <v>0</v>
      </c>
      <c r="K174" s="217" t="s">
        <v>260</v>
      </c>
      <c r="L174" s="70"/>
      <c r="M174" s="222" t="s">
        <v>21</v>
      </c>
      <c r="N174" s="223" t="s">
        <v>40</v>
      </c>
      <c r="O174" s="45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AR174" s="22" t="s">
        <v>127</v>
      </c>
      <c r="AT174" s="22" t="s">
        <v>122</v>
      </c>
      <c r="AU174" s="22" t="s">
        <v>79</v>
      </c>
      <c r="AY174" s="22" t="s">
        <v>120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22" t="s">
        <v>77</v>
      </c>
      <c r="BK174" s="226">
        <f>ROUND(I174*H174,2)</f>
        <v>0</v>
      </c>
      <c r="BL174" s="22" t="s">
        <v>127</v>
      </c>
      <c r="BM174" s="22" t="s">
        <v>261</v>
      </c>
    </row>
    <row r="175" s="1" customFormat="1">
      <c r="B175" s="44"/>
      <c r="C175" s="72"/>
      <c r="D175" s="227" t="s">
        <v>129</v>
      </c>
      <c r="E175" s="72"/>
      <c r="F175" s="228" t="s">
        <v>262</v>
      </c>
      <c r="G175" s="72"/>
      <c r="H175" s="72"/>
      <c r="I175" s="185"/>
      <c r="J175" s="72"/>
      <c r="K175" s="72"/>
      <c r="L175" s="70"/>
      <c r="M175" s="229"/>
      <c r="N175" s="45"/>
      <c r="O175" s="45"/>
      <c r="P175" s="45"/>
      <c r="Q175" s="45"/>
      <c r="R175" s="45"/>
      <c r="S175" s="45"/>
      <c r="T175" s="93"/>
      <c r="AT175" s="22" t="s">
        <v>129</v>
      </c>
      <c r="AU175" s="22" t="s">
        <v>79</v>
      </c>
    </row>
    <row r="176" s="1" customFormat="1" ht="25.5" customHeight="1">
      <c r="B176" s="44"/>
      <c r="C176" s="215" t="s">
        <v>263</v>
      </c>
      <c r="D176" s="215" t="s">
        <v>122</v>
      </c>
      <c r="E176" s="216" t="s">
        <v>264</v>
      </c>
      <c r="F176" s="217" t="s">
        <v>265</v>
      </c>
      <c r="G176" s="218" t="s">
        <v>253</v>
      </c>
      <c r="H176" s="219">
        <v>124.84</v>
      </c>
      <c r="I176" s="220"/>
      <c r="J176" s="221">
        <f>ROUND(I176*H176,2)</f>
        <v>0</v>
      </c>
      <c r="K176" s="217" t="s">
        <v>260</v>
      </c>
      <c r="L176" s="70"/>
      <c r="M176" s="222" t="s">
        <v>21</v>
      </c>
      <c r="N176" s="223" t="s">
        <v>40</v>
      </c>
      <c r="O176" s="45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AR176" s="22" t="s">
        <v>127</v>
      </c>
      <c r="AT176" s="22" t="s">
        <v>122</v>
      </c>
      <c r="AU176" s="22" t="s">
        <v>79</v>
      </c>
      <c r="AY176" s="22" t="s">
        <v>120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22" t="s">
        <v>77</v>
      </c>
      <c r="BK176" s="226">
        <f>ROUND(I176*H176,2)</f>
        <v>0</v>
      </c>
      <c r="BL176" s="22" t="s">
        <v>127</v>
      </c>
      <c r="BM176" s="22" t="s">
        <v>266</v>
      </c>
    </row>
    <row r="177" s="1" customFormat="1">
      <c r="B177" s="44"/>
      <c r="C177" s="72"/>
      <c r="D177" s="227" t="s">
        <v>129</v>
      </c>
      <c r="E177" s="72"/>
      <c r="F177" s="228" t="s">
        <v>267</v>
      </c>
      <c r="G177" s="72"/>
      <c r="H177" s="72"/>
      <c r="I177" s="185"/>
      <c r="J177" s="72"/>
      <c r="K177" s="72"/>
      <c r="L177" s="70"/>
      <c r="M177" s="229"/>
      <c r="N177" s="45"/>
      <c r="O177" s="45"/>
      <c r="P177" s="45"/>
      <c r="Q177" s="45"/>
      <c r="R177" s="45"/>
      <c r="S177" s="45"/>
      <c r="T177" s="93"/>
      <c r="AT177" s="22" t="s">
        <v>129</v>
      </c>
      <c r="AU177" s="22" t="s">
        <v>79</v>
      </c>
    </row>
    <row r="178" s="1" customFormat="1">
      <c r="B178" s="44"/>
      <c r="C178" s="72"/>
      <c r="D178" s="227" t="s">
        <v>141</v>
      </c>
      <c r="E178" s="72"/>
      <c r="F178" s="252" t="s">
        <v>268</v>
      </c>
      <c r="G178" s="72"/>
      <c r="H178" s="72"/>
      <c r="I178" s="185"/>
      <c r="J178" s="72"/>
      <c r="K178" s="72"/>
      <c r="L178" s="70"/>
      <c r="M178" s="229"/>
      <c r="N178" s="45"/>
      <c r="O178" s="45"/>
      <c r="P178" s="45"/>
      <c r="Q178" s="45"/>
      <c r="R178" s="45"/>
      <c r="S178" s="45"/>
      <c r="T178" s="93"/>
      <c r="AT178" s="22" t="s">
        <v>141</v>
      </c>
      <c r="AU178" s="22" t="s">
        <v>79</v>
      </c>
    </row>
    <row r="179" s="11" customFormat="1">
      <c r="B179" s="230"/>
      <c r="C179" s="231"/>
      <c r="D179" s="227" t="s">
        <v>131</v>
      </c>
      <c r="E179" s="231"/>
      <c r="F179" s="233" t="s">
        <v>269</v>
      </c>
      <c r="G179" s="231"/>
      <c r="H179" s="234">
        <v>124.84</v>
      </c>
      <c r="I179" s="235"/>
      <c r="J179" s="231"/>
      <c r="K179" s="231"/>
      <c r="L179" s="236"/>
      <c r="M179" s="237"/>
      <c r="N179" s="238"/>
      <c r="O179" s="238"/>
      <c r="P179" s="238"/>
      <c r="Q179" s="238"/>
      <c r="R179" s="238"/>
      <c r="S179" s="238"/>
      <c r="T179" s="239"/>
      <c r="AT179" s="240" t="s">
        <v>131</v>
      </c>
      <c r="AU179" s="240" t="s">
        <v>79</v>
      </c>
      <c r="AV179" s="11" t="s">
        <v>79</v>
      </c>
      <c r="AW179" s="11" t="s">
        <v>6</v>
      </c>
      <c r="AX179" s="11" t="s">
        <v>77</v>
      </c>
      <c r="AY179" s="240" t="s">
        <v>120</v>
      </c>
    </row>
    <row r="180" s="1" customFormat="1" ht="16.5" customHeight="1">
      <c r="B180" s="44"/>
      <c r="C180" s="215" t="s">
        <v>270</v>
      </c>
      <c r="D180" s="215" t="s">
        <v>122</v>
      </c>
      <c r="E180" s="216" t="s">
        <v>271</v>
      </c>
      <c r="F180" s="217" t="s">
        <v>272</v>
      </c>
      <c r="G180" s="218" t="s">
        <v>253</v>
      </c>
      <c r="H180" s="219">
        <v>6.242</v>
      </c>
      <c r="I180" s="220"/>
      <c r="J180" s="221">
        <f>ROUND(I180*H180,2)</f>
        <v>0</v>
      </c>
      <c r="K180" s="217" t="s">
        <v>260</v>
      </c>
      <c r="L180" s="70"/>
      <c r="M180" s="222" t="s">
        <v>21</v>
      </c>
      <c r="N180" s="223" t="s">
        <v>40</v>
      </c>
      <c r="O180" s="45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AR180" s="22" t="s">
        <v>127</v>
      </c>
      <c r="AT180" s="22" t="s">
        <v>122</v>
      </c>
      <c r="AU180" s="22" t="s">
        <v>79</v>
      </c>
      <c r="AY180" s="22" t="s">
        <v>120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22" t="s">
        <v>77</v>
      </c>
      <c r="BK180" s="226">
        <f>ROUND(I180*H180,2)</f>
        <v>0</v>
      </c>
      <c r="BL180" s="22" t="s">
        <v>127</v>
      </c>
      <c r="BM180" s="22" t="s">
        <v>273</v>
      </c>
    </row>
    <row r="181" s="1" customFormat="1">
      <c r="B181" s="44"/>
      <c r="C181" s="72"/>
      <c r="D181" s="227" t="s">
        <v>129</v>
      </c>
      <c r="E181" s="72"/>
      <c r="F181" s="228" t="s">
        <v>274</v>
      </c>
      <c r="G181" s="72"/>
      <c r="H181" s="72"/>
      <c r="I181" s="185"/>
      <c r="J181" s="72"/>
      <c r="K181" s="72"/>
      <c r="L181" s="70"/>
      <c r="M181" s="229"/>
      <c r="N181" s="45"/>
      <c r="O181" s="45"/>
      <c r="P181" s="45"/>
      <c r="Q181" s="45"/>
      <c r="R181" s="45"/>
      <c r="S181" s="45"/>
      <c r="T181" s="93"/>
      <c r="AT181" s="22" t="s">
        <v>129</v>
      </c>
      <c r="AU181" s="22" t="s">
        <v>79</v>
      </c>
    </row>
    <row r="182" s="10" customFormat="1" ht="29.88" customHeight="1">
      <c r="B182" s="199"/>
      <c r="C182" s="200"/>
      <c r="D182" s="201" t="s">
        <v>68</v>
      </c>
      <c r="E182" s="213" t="s">
        <v>275</v>
      </c>
      <c r="F182" s="213" t="s">
        <v>276</v>
      </c>
      <c r="G182" s="200"/>
      <c r="H182" s="200"/>
      <c r="I182" s="203"/>
      <c r="J182" s="214">
        <f>BK182</f>
        <v>0</v>
      </c>
      <c r="K182" s="200"/>
      <c r="L182" s="205"/>
      <c r="M182" s="206"/>
      <c r="N182" s="207"/>
      <c r="O182" s="207"/>
      <c r="P182" s="208">
        <f>SUM(P183:P184)</f>
        <v>0</v>
      </c>
      <c r="Q182" s="207"/>
      <c r="R182" s="208">
        <f>SUM(R183:R184)</f>
        <v>0</v>
      </c>
      <c r="S182" s="207"/>
      <c r="T182" s="209">
        <f>SUM(T183:T184)</f>
        <v>0</v>
      </c>
      <c r="AR182" s="210" t="s">
        <v>77</v>
      </c>
      <c r="AT182" s="211" t="s">
        <v>68</v>
      </c>
      <c r="AU182" s="211" t="s">
        <v>77</v>
      </c>
      <c r="AY182" s="210" t="s">
        <v>120</v>
      </c>
      <c r="BK182" s="212">
        <f>SUM(BK183:BK184)</f>
        <v>0</v>
      </c>
    </row>
    <row r="183" s="1" customFormat="1" ht="16.5" customHeight="1">
      <c r="B183" s="44"/>
      <c r="C183" s="215" t="s">
        <v>277</v>
      </c>
      <c r="D183" s="215" t="s">
        <v>122</v>
      </c>
      <c r="E183" s="216" t="s">
        <v>278</v>
      </c>
      <c r="F183" s="217" t="s">
        <v>279</v>
      </c>
      <c r="G183" s="218" t="s">
        <v>253</v>
      </c>
      <c r="H183" s="219">
        <v>5.6159999999999997</v>
      </c>
      <c r="I183" s="220"/>
      <c r="J183" s="221">
        <f>ROUND(I183*H183,2)</f>
        <v>0</v>
      </c>
      <c r="K183" s="217" t="s">
        <v>126</v>
      </c>
      <c r="L183" s="70"/>
      <c r="M183" s="222" t="s">
        <v>21</v>
      </c>
      <c r="N183" s="223" t="s">
        <v>40</v>
      </c>
      <c r="O183" s="45"/>
      <c r="P183" s="224">
        <f>O183*H183</f>
        <v>0</v>
      </c>
      <c r="Q183" s="224">
        <v>0</v>
      </c>
      <c r="R183" s="224">
        <f>Q183*H183</f>
        <v>0</v>
      </c>
      <c r="S183" s="224">
        <v>0</v>
      </c>
      <c r="T183" s="225">
        <f>S183*H183</f>
        <v>0</v>
      </c>
      <c r="AR183" s="22" t="s">
        <v>127</v>
      </c>
      <c r="AT183" s="22" t="s">
        <v>122</v>
      </c>
      <c r="AU183" s="22" t="s">
        <v>79</v>
      </c>
      <c r="AY183" s="22" t="s">
        <v>120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22" t="s">
        <v>77</v>
      </c>
      <c r="BK183" s="226">
        <f>ROUND(I183*H183,2)</f>
        <v>0</v>
      </c>
      <c r="BL183" s="22" t="s">
        <v>127</v>
      </c>
      <c r="BM183" s="22" t="s">
        <v>280</v>
      </c>
    </row>
    <row r="184" s="1" customFormat="1">
      <c r="B184" s="44"/>
      <c r="C184" s="72"/>
      <c r="D184" s="227" t="s">
        <v>129</v>
      </c>
      <c r="E184" s="72"/>
      <c r="F184" s="228" t="s">
        <v>281</v>
      </c>
      <c r="G184" s="72"/>
      <c r="H184" s="72"/>
      <c r="I184" s="185"/>
      <c r="J184" s="72"/>
      <c r="K184" s="72"/>
      <c r="L184" s="70"/>
      <c r="M184" s="229"/>
      <c r="N184" s="45"/>
      <c r="O184" s="45"/>
      <c r="P184" s="45"/>
      <c r="Q184" s="45"/>
      <c r="R184" s="45"/>
      <c r="S184" s="45"/>
      <c r="T184" s="93"/>
      <c r="AT184" s="22" t="s">
        <v>129</v>
      </c>
      <c r="AU184" s="22" t="s">
        <v>79</v>
      </c>
    </row>
    <row r="185" s="10" customFormat="1" ht="37.44" customHeight="1">
      <c r="B185" s="199"/>
      <c r="C185" s="200"/>
      <c r="D185" s="201" t="s">
        <v>68</v>
      </c>
      <c r="E185" s="202" t="s">
        <v>282</v>
      </c>
      <c r="F185" s="202" t="s">
        <v>283</v>
      </c>
      <c r="G185" s="200"/>
      <c r="H185" s="200"/>
      <c r="I185" s="203"/>
      <c r="J185" s="204">
        <f>BK185</f>
        <v>0</v>
      </c>
      <c r="K185" s="200"/>
      <c r="L185" s="205"/>
      <c r="M185" s="206"/>
      <c r="N185" s="207"/>
      <c r="O185" s="207"/>
      <c r="P185" s="208">
        <f>P186+P189+P192</f>
        <v>0</v>
      </c>
      <c r="Q185" s="207"/>
      <c r="R185" s="208">
        <f>R186+R189+R192</f>
        <v>0</v>
      </c>
      <c r="S185" s="207"/>
      <c r="T185" s="209">
        <f>T186+T189+T192</f>
        <v>0</v>
      </c>
      <c r="AR185" s="210" t="s">
        <v>156</v>
      </c>
      <c r="AT185" s="211" t="s">
        <v>68</v>
      </c>
      <c r="AU185" s="211" t="s">
        <v>69</v>
      </c>
      <c r="AY185" s="210" t="s">
        <v>120</v>
      </c>
      <c r="BK185" s="212">
        <f>BK186+BK189+BK192</f>
        <v>0</v>
      </c>
    </row>
    <row r="186" s="10" customFormat="1" ht="19.92" customHeight="1">
      <c r="B186" s="199"/>
      <c r="C186" s="200"/>
      <c r="D186" s="201" t="s">
        <v>68</v>
      </c>
      <c r="E186" s="213" t="s">
        <v>284</v>
      </c>
      <c r="F186" s="213" t="s">
        <v>285</v>
      </c>
      <c r="G186" s="200"/>
      <c r="H186" s="200"/>
      <c r="I186" s="203"/>
      <c r="J186" s="214">
        <f>BK186</f>
        <v>0</v>
      </c>
      <c r="K186" s="200"/>
      <c r="L186" s="205"/>
      <c r="M186" s="206"/>
      <c r="N186" s="207"/>
      <c r="O186" s="207"/>
      <c r="P186" s="208">
        <f>SUM(P187:P188)</f>
        <v>0</v>
      </c>
      <c r="Q186" s="207"/>
      <c r="R186" s="208">
        <f>SUM(R187:R188)</f>
        <v>0</v>
      </c>
      <c r="S186" s="207"/>
      <c r="T186" s="209">
        <f>SUM(T187:T188)</f>
        <v>0</v>
      </c>
      <c r="AR186" s="210" t="s">
        <v>156</v>
      </c>
      <c r="AT186" s="211" t="s">
        <v>68</v>
      </c>
      <c r="AU186" s="211" t="s">
        <v>77</v>
      </c>
      <c r="AY186" s="210" t="s">
        <v>120</v>
      </c>
      <c r="BK186" s="212">
        <f>SUM(BK187:BK188)</f>
        <v>0</v>
      </c>
    </row>
    <row r="187" s="1" customFormat="1" ht="16.5" customHeight="1">
      <c r="B187" s="44"/>
      <c r="C187" s="215" t="s">
        <v>286</v>
      </c>
      <c r="D187" s="215" t="s">
        <v>122</v>
      </c>
      <c r="E187" s="216" t="s">
        <v>287</v>
      </c>
      <c r="F187" s="217" t="s">
        <v>285</v>
      </c>
      <c r="G187" s="218" t="s">
        <v>288</v>
      </c>
      <c r="H187" s="219">
        <v>1</v>
      </c>
      <c r="I187" s="220"/>
      <c r="J187" s="221">
        <f>ROUND(I187*H187,2)</f>
        <v>0</v>
      </c>
      <c r="K187" s="217" t="s">
        <v>126</v>
      </c>
      <c r="L187" s="70"/>
      <c r="M187" s="222" t="s">
        <v>21</v>
      </c>
      <c r="N187" s="223" t="s">
        <v>40</v>
      </c>
      <c r="O187" s="45"/>
      <c r="P187" s="224">
        <f>O187*H187</f>
        <v>0</v>
      </c>
      <c r="Q187" s="224">
        <v>0</v>
      </c>
      <c r="R187" s="224">
        <f>Q187*H187</f>
        <v>0</v>
      </c>
      <c r="S187" s="224">
        <v>0</v>
      </c>
      <c r="T187" s="225">
        <f>S187*H187</f>
        <v>0</v>
      </c>
      <c r="AR187" s="22" t="s">
        <v>289</v>
      </c>
      <c r="AT187" s="22" t="s">
        <v>122</v>
      </c>
      <c r="AU187" s="22" t="s">
        <v>79</v>
      </c>
      <c r="AY187" s="22" t="s">
        <v>120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22" t="s">
        <v>77</v>
      </c>
      <c r="BK187" s="226">
        <f>ROUND(I187*H187,2)</f>
        <v>0</v>
      </c>
      <c r="BL187" s="22" t="s">
        <v>289</v>
      </c>
      <c r="BM187" s="22" t="s">
        <v>290</v>
      </c>
    </row>
    <row r="188" s="1" customFormat="1">
      <c r="B188" s="44"/>
      <c r="C188" s="72"/>
      <c r="D188" s="227" t="s">
        <v>129</v>
      </c>
      <c r="E188" s="72"/>
      <c r="F188" s="228" t="s">
        <v>285</v>
      </c>
      <c r="G188" s="72"/>
      <c r="H188" s="72"/>
      <c r="I188" s="185"/>
      <c r="J188" s="72"/>
      <c r="K188" s="72"/>
      <c r="L188" s="70"/>
      <c r="M188" s="229"/>
      <c r="N188" s="45"/>
      <c r="O188" s="45"/>
      <c r="P188" s="45"/>
      <c r="Q188" s="45"/>
      <c r="R188" s="45"/>
      <c r="S188" s="45"/>
      <c r="T188" s="93"/>
      <c r="AT188" s="22" t="s">
        <v>129</v>
      </c>
      <c r="AU188" s="22" t="s">
        <v>79</v>
      </c>
    </row>
    <row r="189" s="10" customFormat="1" ht="29.88" customHeight="1">
      <c r="B189" s="199"/>
      <c r="C189" s="200"/>
      <c r="D189" s="201" t="s">
        <v>68</v>
      </c>
      <c r="E189" s="213" t="s">
        <v>291</v>
      </c>
      <c r="F189" s="213" t="s">
        <v>292</v>
      </c>
      <c r="G189" s="200"/>
      <c r="H189" s="200"/>
      <c r="I189" s="203"/>
      <c r="J189" s="214">
        <f>BK189</f>
        <v>0</v>
      </c>
      <c r="K189" s="200"/>
      <c r="L189" s="205"/>
      <c r="M189" s="206"/>
      <c r="N189" s="207"/>
      <c r="O189" s="207"/>
      <c r="P189" s="208">
        <f>SUM(P190:P191)</f>
        <v>0</v>
      </c>
      <c r="Q189" s="207"/>
      <c r="R189" s="208">
        <f>SUM(R190:R191)</f>
        <v>0</v>
      </c>
      <c r="S189" s="207"/>
      <c r="T189" s="209">
        <f>SUM(T190:T191)</f>
        <v>0</v>
      </c>
      <c r="AR189" s="210" t="s">
        <v>156</v>
      </c>
      <c r="AT189" s="211" t="s">
        <v>68</v>
      </c>
      <c r="AU189" s="211" t="s">
        <v>77</v>
      </c>
      <c r="AY189" s="210" t="s">
        <v>120</v>
      </c>
      <c r="BK189" s="212">
        <f>SUM(BK190:BK191)</f>
        <v>0</v>
      </c>
    </row>
    <row r="190" s="1" customFormat="1" ht="16.5" customHeight="1">
      <c r="B190" s="44"/>
      <c r="C190" s="215" t="s">
        <v>293</v>
      </c>
      <c r="D190" s="215" t="s">
        <v>122</v>
      </c>
      <c r="E190" s="216" t="s">
        <v>294</v>
      </c>
      <c r="F190" s="217" t="s">
        <v>295</v>
      </c>
      <c r="G190" s="218" t="s">
        <v>288</v>
      </c>
      <c r="H190" s="219">
        <v>1</v>
      </c>
      <c r="I190" s="220"/>
      <c r="J190" s="221">
        <f>ROUND(I190*H190,2)</f>
        <v>0</v>
      </c>
      <c r="K190" s="217" t="s">
        <v>126</v>
      </c>
      <c r="L190" s="70"/>
      <c r="M190" s="222" t="s">
        <v>21</v>
      </c>
      <c r="N190" s="223" t="s">
        <v>40</v>
      </c>
      <c r="O190" s="45"/>
      <c r="P190" s="224">
        <f>O190*H190</f>
        <v>0</v>
      </c>
      <c r="Q190" s="224">
        <v>0</v>
      </c>
      <c r="R190" s="224">
        <f>Q190*H190</f>
        <v>0</v>
      </c>
      <c r="S190" s="224">
        <v>0</v>
      </c>
      <c r="T190" s="225">
        <f>S190*H190</f>
        <v>0</v>
      </c>
      <c r="AR190" s="22" t="s">
        <v>289</v>
      </c>
      <c r="AT190" s="22" t="s">
        <v>122</v>
      </c>
      <c r="AU190" s="22" t="s">
        <v>79</v>
      </c>
      <c r="AY190" s="22" t="s">
        <v>120</v>
      </c>
      <c r="BE190" s="226">
        <f>IF(N190="základní",J190,0)</f>
        <v>0</v>
      </c>
      <c r="BF190" s="226">
        <f>IF(N190="snížená",J190,0)</f>
        <v>0</v>
      </c>
      <c r="BG190" s="226">
        <f>IF(N190="zákl. přenesená",J190,0)</f>
        <v>0</v>
      </c>
      <c r="BH190" s="226">
        <f>IF(N190="sníž. přenesená",J190,0)</f>
        <v>0</v>
      </c>
      <c r="BI190" s="226">
        <f>IF(N190="nulová",J190,0)</f>
        <v>0</v>
      </c>
      <c r="BJ190" s="22" t="s">
        <v>77</v>
      </c>
      <c r="BK190" s="226">
        <f>ROUND(I190*H190,2)</f>
        <v>0</v>
      </c>
      <c r="BL190" s="22" t="s">
        <v>289</v>
      </c>
      <c r="BM190" s="22" t="s">
        <v>296</v>
      </c>
    </row>
    <row r="191" s="1" customFormat="1">
      <c r="B191" s="44"/>
      <c r="C191" s="72"/>
      <c r="D191" s="227" t="s">
        <v>129</v>
      </c>
      <c r="E191" s="72"/>
      <c r="F191" s="228" t="s">
        <v>295</v>
      </c>
      <c r="G191" s="72"/>
      <c r="H191" s="72"/>
      <c r="I191" s="185"/>
      <c r="J191" s="72"/>
      <c r="K191" s="72"/>
      <c r="L191" s="70"/>
      <c r="M191" s="229"/>
      <c r="N191" s="45"/>
      <c r="O191" s="45"/>
      <c r="P191" s="45"/>
      <c r="Q191" s="45"/>
      <c r="R191" s="45"/>
      <c r="S191" s="45"/>
      <c r="T191" s="93"/>
      <c r="AT191" s="22" t="s">
        <v>129</v>
      </c>
      <c r="AU191" s="22" t="s">
        <v>79</v>
      </c>
    </row>
    <row r="192" s="10" customFormat="1" ht="29.88" customHeight="1">
      <c r="B192" s="199"/>
      <c r="C192" s="200"/>
      <c r="D192" s="201" t="s">
        <v>68</v>
      </c>
      <c r="E192" s="213" t="s">
        <v>297</v>
      </c>
      <c r="F192" s="213" t="s">
        <v>298</v>
      </c>
      <c r="G192" s="200"/>
      <c r="H192" s="200"/>
      <c r="I192" s="203"/>
      <c r="J192" s="214">
        <f>BK192</f>
        <v>0</v>
      </c>
      <c r="K192" s="200"/>
      <c r="L192" s="205"/>
      <c r="M192" s="206"/>
      <c r="N192" s="207"/>
      <c r="O192" s="207"/>
      <c r="P192" s="208">
        <f>SUM(P193:P194)</f>
        <v>0</v>
      </c>
      <c r="Q192" s="207"/>
      <c r="R192" s="208">
        <f>SUM(R193:R194)</f>
        <v>0</v>
      </c>
      <c r="S192" s="207"/>
      <c r="T192" s="209">
        <f>SUM(T193:T194)</f>
        <v>0</v>
      </c>
      <c r="AR192" s="210" t="s">
        <v>156</v>
      </c>
      <c r="AT192" s="211" t="s">
        <v>68</v>
      </c>
      <c r="AU192" s="211" t="s">
        <v>77</v>
      </c>
      <c r="AY192" s="210" t="s">
        <v>120</v>
      </c>
      <c r="BK192" s="212">
        <f>SUM(BK193:BK194)</f>
        <v>0</v>
      </c>
    </row>
    <row r="193" s="1" customFormat="1" ht="16.5" customHeight="1">
      <c r="B193" s="44"/>
      <c r="C193" s="215" t="s">
        <v>299</v>
      </c>
      <c r="D193" s="215" t="s">
        <v>122</v>
      </c>
      <c r="E193" s="216" t="s">
        <v>300</v>
      </c>
      <c r="F193" s="217" t="s">
        <v>298</v>
      </c>
      <c r="G193" s="218" t="s">
        <v>288</v>
      </c>
      <c r="H193" s="219">
        <v>1</v>
      </c>
      <c r="I193" s="220"/>
      <c r="J193" s="221">
        <f>ROUND(I193*H193,2)</f>
        <v>0</v>
      </c>
      <c r="K193" s="217" t="s">
        <v>126</v>
      </c>
      <c r="L193" s="70"/>
      <c r="M193" s="222" t="s">
        <v>21</v>
      </c>
      <c r="N193" s="223" t="s">
        <v>40</v>
      </c>
      <c r="O193" s="45"/>
      <c r="P193" s="224">
        <f>O193*H193</f>
        <v>0</v>
      </c>
      <c r="Q193" s="224">
        <v>0</v>
      </c>
      <c r="R193" s="224">
        <f>Q193*H193</f>
        <v>0</v>
      </c>
      <c r="S193" s="224">
        <v>0</v>
      </c>
      <c r="T193" s="225">
        <f>S193*H193</f>
        <v>0</v>
      </c>
      <c r="AR193" s="22" t="s">
        <v>289</v>
      </c>
      <c r="AT193" s="22" t="s">
        <v>122</v>
      </c>
      <c r="AU193" s="22" t="s">
        <v>79</v>
      </c>
      <c r="AY193" s="22" t="s">
        <v>120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22" t="s">
        <v>77</v>
      </c>
      <c r="BK193" s="226">
        <f>ROUND(I193*H193,2)</f>
        <v>0</v>
      </c>
      <c r="BL193" s="22" t="s">
        <v>289</v>
      </c>
      <c r="BM193" s="22" t="s">
        <v>301</v>
      </c>
    </row>
    <row r="194" s="1" customFormat="1">
      <c r="B194" s="44"/>
      <c r="C194" s="72"/>
      <c r="D194" s="227" t="s">
        <v>129</v>
      </c>
      <c r="E194" s="72"/>
      <c r="F194" s="228" t="s">
        <v>298</v>
      </c>
      <c r="G194" s="72"/>
      <c r="H194" s="72"/>
      <c r="I194" s="185"/>
      <c r="J194" s="72"/>
      <c r="K194" s="72"/>
      <c r="L194" s="70"/>
      <c r="M194" s="263"/>
      <c r="N194" s="264"/>
      <c r="O194" s="264"/>
      <c r="P194" s="264"/>
      <c r="Q194" s="264"/>
      <c r="R194" s="264"/>
      <c r="S194" s="264"/>
      <c r="T194" s="265"/>
      <c r="AT194" s="22" t="s">
        <v>129</v>
      </c>
      <c r="AU194" s="22" t="s">
        <v>79</v>
      </c>
    </row>
    <row r="195" s="1" customFormat="1" ht="6.96" customHeight="1">
      <c r="B195" s="65"/>
      <c r="C195" s="66"/>
      <c r="D195" s="66"/>
      <c r="E195" s="66"/>
      <c r="F195" s="66"/>
      <c r="G195" s="66"/>
      <c r="H195" s="66"/>
      <c r="I195" s="160"/>
      <c r="J195" s="66"/>
      <c r="K195" s="66"/>
      <c r="L195" s="70"/>
    </row>
  </sheetData>
  <sheetProtection sheet="1" autoFilter="0" formatColumns="0" formatRows="0" objects="1" scenarios="1" spinCount="100000" saltValue="s4FSpoFkz7DrMChAxPxESppLWxBFnMFJ5JNPg0MgaDiomMjcbQ4c98rK/OOLGAKIIRyfieOoLV5VWZ9aZ7+FpQ==" hashValue="ozApWoDwchbRQ4WWUul2UOnpAS8DW7u9Hn3JCmhLmddMRi2PDJoW20bcIVuzSYxzIvR4m1ofPQzeCtEouQnNaQ==" algorithmName="SHA-512" password="CC35"/>
  <autoFilter ref="C85:K194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6" customWidth="1"/>
    <col min="2" max="2" width="1.664063" style="266" customWidth="1"/>
    <col min="3" max="4" width="5" style="266" customWidth="1"/>
    <col min="5" max="5" width="11.67" style="266" customWidth="1"/>
    <col min="6" max="6" width="9.17" style="266" customWidth="1"/>
    <col min="7" max="7" width="5" style="266" customWidth="1"/>
    <col min="8" max="8" width="77.83" style="266" customWidth="1"/>
    <col min="9" max="10" width="20" style="266" customWidth="1"/>
    <col min="11" max="11" width="1.664063" style="266" customWidth="1"/>
  </cols>
  <sheetData>
    <row r="1" ht="37.5" customHeight="1"/>
    <row r="2" ht="7.5" customHeight="1">
      <c r="B2" s="267"/>
      <c r="C2" s="268"/>
      <c r="D2" s="268"/>
      <c r="E2" s="268"/>
      <c r="F2" s="268"/>
      <c r="G2" s="268"/>
      <c r="H2" s="268"/>
      <c r="I2" s="268"/>
      <c r="J2" s="268"/>
      <c r="K2" s="269"/>
    </row>
    <row r="3" s="13" customFormat="1" ht="45" customHeight="1">
      <c r="B3" s="270"/>
      <c r="C3" s="271" t="s">
        <v>302</v>
      </c>
      <c r="D3" s="271"/>
      <c r="E3" s="271"/>
      <c r="F3" s="271"/>
      <c r="G3" s="271"/>
      <c r="H3" s="271"/>
      <c r="I3" s="271"/>
      <c r="J3" s="271"/>
      <c r="K3" s="272"/>
    </row>
    <row r="4" ht="25.5" customHeight="1">
      <c r="B4" s="273"/>
      <c r="C4" s="274" t="s">
        <v>303</v>
      </c>
      <c r="D4" s="274"/>
      <c r="E4" s="274"/>
      <c r="F4" s="274"/>
      <c r="G4" s="274"/>
      <c r="H4" s="274"/>
      <c r="I4" s="274"/>
      <c r="J4" s="274"/>
      <c r="K4" s="275"/>
    </row>
    <row r="5" ht="5.25" customHeight="1">
      <c r="B5" s="273"/>
      <c r="C5" s="276"/>
      <c r="D5" s="276"/>
      <c r="E5" s="276"/>
      <c r="F5" s="276"/>
      <c r="G5" s="276"/>
      <c r="H5" s="276"/>
      <c r="I5" s="276"/>
      <c r="J5" s="276"/>
      <c r="K5" s="275"/>
    </row>
    <row r="6" ht="15" customHeight="1">
      <c r="B6" s="273"/>
      <c r="C6" s="277" t="s">
        <v>304</v>
      </c>
      <c r="D6" s="277"/>
      <c r="E6" s="277"/>
      <c r="F6" s="277"/>
      <c r="G6" s="277"/>
      <c r="H6" s="277"/>
      <c r="I6" s="277"/>
      <c r="J6" s="277"/>
      <c r="K6" s="275"/>
    </row>
    <row r="7" ht="15" customHeight="1">
      <c r="B7" s="278"/>
      <c r="C7" s="277" t="s">
        <v>305</v>
      </c>
      <c r="D7" s="277"/>
      <c r="E7" s="277"/>
      <c r="F7" s="277"/>
      <c r="G7" s="277"/>
      <c r="H7" s="277"/>
      <c r="I7" s="277"/>
      <c r="J7" s="277"/>
      <c r="K7" s="275"/>
    </row>
    <row r="8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ht="15" customHeight="1">
      <c r="B9" s="278"/>
      <c r="C9" s="277" t="s">
        <v>306</v>
      </c>
      <c r="D9" s="277"/>
      <c r="E9" s="277"/>
      <c r="F9" s="277"/>
      <c r="G9" s="277"/>
      <c r="H9" s="277"/>
      <c r="I9" s="277"/>
      <c r="J9" s="277"/>
      <c r="K9" s="275"/>
    </row>
    <row r="10" ht="15" customHeight="1">
      <c r="B10" s="278"/>
      <c r="C10" s="277"/>
      <c r="D10" s="277" t="s">
        <v>307</v>
      </c>
      <c r="E10" s="277"/>
      <c r="F10" s="277"/>
      <c r="G10" s="277"/>
      <c r="H10" s="277"/>
      <c r="I10" s="277"/>
      <c r="J10" s="277"/>
      <c r="K10" s="275"/>
    </row>
    <row r="11" ht="15" customHeight="1">
      <c r="B11" s="278"/>
      <c r="C11" s="279"/>
      <c r="D11" s="277" t="s">
        <v>308</v>
      </c>
      <c r="E11" s="277"/>
      <c r="F11" s="277"/>
      <c r="G11" s="277"/>
      <c r="H11" s="277"/>
      <c r="I11" s="277"/>
      <c r="J11" s="277"/>
      <c r="K11" s="275"/>
    </row>
    <row r="12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ht="15" customHeight="1">
      <c r="B13" s="278"/>
      <c r="C13" s="279"/>
      <c r="D13" s="277" t="s">
        <v>309</v>
      </c>
      <c r="E13" s="277"/>
      <c r="F13" s="277"/>
      <c r="G13" s="277"/>
      <c r="H13" s="277"/>
      <c r="I13" s="277"/>
      <c r="J13" s="277"/>
      <c r="K13" s="275"/>
    </row>
    <row r="14" ht="15" customHeight="1">
      <c r="B14" s="278"/>
      <c r="C14" s="279"/>
      <c r="D14" s="277" t="s">
        <v>310</v>
      </c>
      <c r="E14" s="277"/>
      <c r="F14" s="277"/>
      <c r="G14" s="277"/>
      <c r="H14" s="277"/>
      <c r="I14" s="277"/>
      <c r="J14" s="277"/>
      <c r="K14" s="275"/>
    </row>
    <row r="15" ht="15" customHeight="1">
      <c r="B15" s="278"/>
      <c r="C15" s="279"/>
      <c r="D15" s="277" t="s">
        <v>311</v>
      </c>
      <c r="E15" s="277"/>
      <c r="F15" s="277"/>
      <c r="G15" s="277"/>
      <c r="H15" s="277"/>
      <c r="I15" s="277"/>
      <c r="J15" s="277"/>
      <c r="K15" s="275"/>
    </row>
    <row r="16" ht="15" customHeight="1">
      <c r="B16" s="278"/>
      <c r="C16" s="279"/>
      <c r="D16" s="279"/>
      <c r="E16" s="280" t="s">
        <v>76</v>
      </c>
      <c r="F16" s="277" t="s">
        <v>312</v>
      </c>
      <c r="G16" s="277"/>
      <c r="H16" s="277"/>
      <c r="I16" s="277"/>
      <c r="J16" s="277"/>
      <c r="K16" s="275"/>
    </row>
    <row r="17" ht="15" customHeight="1">
      <c r="B17" s="278"/>
      <c r="C17" s="279"/>
      <c r="D17" s="279"/>
      <c r="E17" s="280" t="s">
        <v>313</v>
      </c>
      <c r="F17" s="277" t="s">
        <v>314</v>
      </c>
      <c r="G17" s="277"/>
      <c r="H17" s="277"/>
      <c r="I17" s="277"/>
      <c r="J17" s="277"/>
      <c r="K17" s="275"/>
    </row>
    <row r="18" ht="15" customHeight="1">
      <c r="B18" s="278"/>
      <c r="C18" s="279"/>
      <c r="D18" s="279"/>
      <c r="E18" s="280" t="s">
        <v>315</v>
      </c>
      <c r="F18" s="277" t="s">
        <v>316</v>
      </c>
      <c r="G18" s="277"/>
      <c r="H18" s="277"/>
      <c r="I18" s="277"/>
      <c r="J18" s="277"/>
      <c r="K18" s="275"/>
    </row>
    <row r="19" ht="15" customHeight="1">
      <c r="B19" s="278"/>
      <c r="C19" s="279"/>
      <c r="D19" s="279"/>
      <c r="E19" s="280" t="s">
        <v>317</v>
      </c>
      <c r="F19" s="277" t="s">
        <v>318</v>
      </c>
      <c r="G19" s="277"/>
      <c r="H19" s="277"/>
      <c r="I19" s="277"/>
      <c r="J19" s="277"/>
      <c r="K19" s="275"/>
    </row>
    <row r="20" ht="15" customHeight="1">
      <c r="B20" s="278"/>
      <c r="C20" s="279"/>
      <c r="D20" s="279"/>
      <c r="E20" s="280" t="s">
        <v>319</v>
      </c>
      <c r="F20" s="277" t="s">
        <v>320</v>
      </c>
      <c r="G20" s="277"/>
      <c r="H20" s="277"/>
      <c r="I20" s="277"/>
      <c r="J20" s="277"/>
      <c r="K20" s="275"/>
    </row>
    <row r="21" ht="15" customHeight="1">
      <c r="B21" s="278"/>
      <c r="C21" s="279"/>
      <c r="D21" s="279"/>
      <c r="E21" s="280" t="s">
        <v>321</v>
      </c>
      <c r="F21" s="277" t="s">
        <v>322</v>
      </c>
      <c r="G21" s="277"/>
      <c r="H21" s="277"/>
      <c r="I21" s="277"/>
      <c r="J21" s="277"/>
      <c r="K21" s="275"/>
    </row>
    <row r="22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ht="15" customHeight="1">
      <c r="B23" s="278"/>
      <c r="C23" s="277" t="s">
        <v>323</v>
      </c>
      <c r="D23" s="277"/>
      <c r="E23" s="277"/>
      <c r="F23" s="277"/>
      <c r="G23" s="277"/>
      <c r="H23" s="277"/>
      <c r="I23" s="277"/>
      <c r="J23" s="277"/>
      <c r="K23" s="275"/>
    </row>
    <row r="24" ht="15" customHeight="1">
      <c r="B24" s="278"/>
      <c r="C24" s="277" t="s">
        <v>324</v>
      </c>
      <c r="D24" s="277"/>
      <c r="E24" s="277"/>
      <c r="F24" s="277"/>
      <c r="G24" s="277"/>
      <c r="H24" s="277"/>
      <c r="I24" s="277"/>
      <c r="J24" s="277"/>
      <c r="K24" s="275"/>
    </row>
    <row r="25" ht="15" customHeight="1">
      <c r="B25" s="278"/>
      <c r="C25" s="277"/>
      <c r="D25" s="277" t="s">
        <v>325</v>
      </c>
      <c r="E25" s="277"/>
      <c r="F25" s="277"/>
      <c r="G25" s="277"/>
      <c r="H25" s="277"/>
      <c r="I25" s="277"/>
      <c r="J25" s="277"/>
      <c r="K25" s="275"/>
    </row>
    <row r="26" ht="15" customHeight="1">
      <c r="B26" s="278"/>
      <c r="C26" s="279"/>
      <c r="D26" s="277" t="s">
        <v>326</v>
      </c>
      <c r="E26" s="277"/>
      <c r="F26" s="277"/>
      <c r="G26" s="277"/>
      <c r="H26" s="277"/>
      <c r="I26" s="277"/>
      <c r="J26" s="277"/>
      <c r="K26" s="275"/>
    </row>
    <row r="27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ht="15" customHeight="1">
      <c r="B28" s="278"/>
      <c r="C28" s="279"/>
      <c r="D28" s="277" t="s">
        <v>327</v>
      </c>
      <c r="E28" s="277"/>
      <c r="F28" s="277"/>
      <c r="G28" s="277"/>
      <c r="H28" s="277"/>
      <c r="I28" s="277"/>
      <c r="J28" s="277"/>
      <c r="K28" s="275"/>
    </row>
    <row r="29" ht="15" customHeight="1">
      <c r="B29" s="278"/>
      <c r="C29" s="279"/>
      <c r="D29" s="277" t="s">
        <v>328</v>
      </c>
      <c r="E29" s="277"/>
      <c r="F29" s="277"/>
      <c r="G29" s="277"/>
      <c r="H29" s="277"/>
      <c r="I29" s="277"/>
      <c r="J29" s="277"/>
      <c r="K29" s="275"/>
    </row>
    <row r="30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ht="15" customHeight="1">
      <c r="B31" s="278"/>
      <c r="C31" s="279"/>
      <c r="D31" s="277" t="s">
        <v>329</v>
      </c>
      <c r="E31" s="277"/>
      <c r="F31" s="277"/>
      <c r="G31" s="277"/>
      <c r="H31" s="277"/>
      <c r="I31" s="277"/>
      <c r="J31" s="277"/>
      <c r="K31" s="275"/>
    </row>
    <row r="32" ht="15" customHeight="1">
      <c r="B32" s="278"/>
      <c r="C32" s="279"/>
      <c r="D32" s="277" t="s">
        <v>330</v>
      </c>
      <c r="E32" s="277"/>
      <c r="F32" s="277"/>
      <c r="G32" s="277"/>
      <c r="H32" s="277"/>
      <c r="I32" s="277"/>
      <c r="J32" s="277"/>
      <c r="K32" s="275"/>
    </row>
    <row r="33" ht="15" customHeight="1">
      <c r="B33" s="278"/>
      <c r="C33" s="279"/>
      <c r="D33" s="277" t="s">
        <v>331</v>
      </c>
      <c r="E33" s="277"/>
      <c r="F33" s="277"/>
      <c r="G33" s="277"/>
      <c r="H33" s="277"/>
      <c r="I33" s="277"/>
      <c r="J33" s="277"/>
      <c r="K33" s="275"/>
    </row>
    <row r="34" ht="15" customHeight="1">
      <c r="B34" s="278"/>
      <c r="C34" s="279"/>
      <c r="D34" s="277"/>
      <c r="E34" s="281" t="s">
        <v>105</v>
      </c>
      <c r="F34" s="277"/>
      <c r="G34" s="277" t="s">
        <v>332</v>
      </c>
      <c r="H34" s="277"/>
      <c r="I34" s="277"/>
      <c r="J34" s="277"/>
      <c r="K34" s="275"/>
    </row>
    <row r="35" ht="30.75" customHeight="1">
      <c r="B35" s="278"/>
      <c r="C35" s="279"/>
      <c r="D35" s="277"/>
      <c r="E35" s="281" t="s">
        <v>333</v>
      </c>
      <c r="F35" s="277"/>
      <c r="G35" s="277" t="s">
        <v>334</v>
      </c>
      <c r="H35" s="277"/>
      <c r="I35" s="277"/>
      <c r="J35" s="277"/>
      <c r="K35" s="275"/>
    </row>
    <row r="36" ht="15" customHeight="1">
      <c r="B36" s="278"/>
      <c r="C36" s="279"/>
      <c r="D36" s="277"/>
      <c r="E36" s="281" t="s">
        <v>50</v>
      </c>
      <c r="F36" s="277"/>
      <c r="G36" s="277" t="s">
        <v>335</v>
      </c>
      <c r="H36" s="277"/>
      <c r="I36" s="277"/>
      <c r="J36" s="277"/>
      <c r="K36" s="275"/>
    </row>
    <row r="37" ht="15" customHeight="1">
      <c r="B37" s="278"/>
      <c r="C37" s="279"/>
      <c r="D37" s="277"/>
      <c r="E37" s="281" t="s">
        <v>106</v>
      </c>
      <c r="F37" s="277"/>
      <c r="G37" s="277" t="s">
        <v>336</v>
      </c>
      <c r="H37" s="277"/>
      <c r="I37" s="277"/>
      <c r="J37" s="277"/>
      <c r="K37" s="275"/>
    </row>
    <row r="38" ht="15" customHeight="1">
      <c r="B38" s="278"/>
      <c r="C38" s="279"/>
      <c r="D38" s="277"/>
      <c r="E38" s="281" t="s">
        <v>107</v>
      </c>
      <c r="F38" s="277"/>
      <c r="G38" s="277" t="s">
        <v>337</v>
      </c>
      <c r="H38" s="277"/>
      <c r="I38" s="277"/>
      <c r="J38" s="277"/>
      <c r="K38" s="275"/>
    </row>
    <row r="39" ht="15" customHeight="1">
      <c r="B39" s="278"/>
      <c r="C39" s="279"/>
      <c r="D39" s="277"/>
      <c r="E39" s="281" t="s">
        <v>108</v>
      </c>
      <c r="F39" s="277"/>
      <c r="G39" s="277" t="s">
        <v>338</v>
      </c>
      <c r="H39" s="277"/>
      <c r="I39" s="277"/>
      <c r="J39" s="277"/>
      <c r="K39" s="275"/>
    </row>
    <row r="40" ht="15" customHeight="1">
      <c r="B40" s="278"/>
      <c r="C40" s="279"/>
      <c r="D40" s="277"/>
      <c r="E40" s="281" t="s">
        <v>339</v>
      </c>
      <c r="F40" s="277"/>
      <c r="G40" s="277" t="s">
        <v>340</v>
      </c>
      <c r="H40" s="277"/>
      <c r="I40" s="277"/>
      <c r="J40" s="277"/>
      <c r="K40" s="275"/>
    </row>
    <row r="41" ht="15" customHeight="1">
      <c r="B41" s="278"/>
      <c r="C41" s="279"/>
      <c r="D41" s="277"/>
      <c r="E41" s="281"/>
      <c r="F41" s="277"/>
      <c r="G41" s="277" t="s">
        <v>341</v>
      </c>
      <c r="H41" s="277"/>
      <c r="I41" s="277"/>
      <c r="J41" s="277"/>
      <c r="K41" s="275"/>
    </row>
    <row r="42" ht="15" customHeight="1">
      <c r="B42" s="278"/>
      <c r="C42" s="279"/>
      <c r="D42" s="277"/>
      <c r="E42" s="281" t="s">
        <v>342</v>
      </c>
      <c r="F42" s="277"/>
      <c r="G42" s="277" t="s">
        <v>343</v>
      </c>
      <c r="H42" s="277"/>
      <c r="I42" s="277"/>
      <c r="J42" s="277"/>
      <c r="K42" s="275"/>
    </row>
    <row r="43" ht="15" customHeight="1">
      <c r="B43" s="278"/>
      <c r="C43" s="279"/>
      <c r="D43" s="277"/>
      <c r="E43" s="281" t="s">
        <v>110</v>
      </c>
      <c r="F43" s="277"/>
      <c r="G43" s="277" t="s">
        <v>344</v>
      </c>
      <c r="H43" s="277"/>
      <c r="I43" s="277"/>
      <c r="J43" s="277"/>
      <c r="K43" s="275"/>
    </row>
    <row r="44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ht="15" customHeight="1">
      <c r="B45" s="278"/>
      <c r="C45" s="279"/>
      <c r="D45" s="277" t="s">
        <v>345</v>
      </c>
      <c r="E45" s="277"/>
      <c r="F45" s="277"/>
      <c r="G45" s="277"/>
      <c r="H45" s="277"/>
      <c r="I45" s="277"/>
      <c r="J45" s="277"/>
      <c r="K45" s="275"/>
    </row>
    <row r="46" ht="15" customHeight="1">
      <c r="B46" s="278"/>
      <c r="C46" s="279"/>
      <c r="D46" s="279"/>
      <c r="E46" s="277" t="s">
        <v>346</v>
      </c>
      <c r="F46" s="277"/>
      <c r="G46" s="277"/>
      <c r="H46" s="277"/>
      <c r="I46" s="277"/>
      <c r="J46" s="277"/>
      <c r="K46" s="275"/>
    </row>
    <row r="47" ht="15" customHeight="1">
      <c r="B47" s="278"/>
      <c r="C47" s="279"/>
      <c r="D47" s="279"/>
      <c r="E47" s="277" t="s">
        <v>347</v>
      </c>
      <c r="F47" s="277"/>
      <c r="G47" s="277"/>
      <c r="H47" s="277"/>
      <c r="I47" s="277"/>
      <c r="J47" s="277"/>
      <c r="K47" s="275"/>
    </row>
    <row r="48" ht="15" customHeight="1">
      <c r="B48" s="278"/>
      <c r="C48" s="279"/>
      <c r="D48" s="279"/>
      <c r="E48" s="277" t="s">
        <v>348</v>
      </c>
      <c r="F48" s="277"/>
      <c r="G48" s="277"/>
      <c r="H48" s="277"/>
      <c r="I48" s="277"/>
      <c r="J48" s="277"/>
      <c r="K48" s="275"/>
    </row>
    <row r="49" ht="15" customHeight="1">
      <c r="B49" s="278"/>
      <c r="C49" s="279"/>
      <c r="D49" s="277" t="s">
        <v>349</v>
      </c>
      <c r="E49" s="277"/>
      <c r="F49" s="277"/>
      <c r="G49" s="277"/>
      <c r="H49" s="277"/>
      <c r="I49" s="277"/>
      <c r="J49" s="277"/>
      <c r="K49" s="275"/>
    </row>
    <row r="50" ht="25.5" customHeight="1">
      <c r="B50" s="273"/>
      <c r="C50" s="274" t="s">
        <v>350</v>
      </c>
      <c r="D50" s="274"/>
      <c r="E50" s="274"/>
      <c r="F50" s="274"/>
      <c r="G50" s="274"/>
      <c r="H50" s="274"/>
      <c r="I50" s="274"/>
      <c r="J50" s="274"/>
      <c r="K50" s="275"/>
    </row>
    <row r="51" ht="5.25" customHeight="1">
      <c r="B51" s="273"/>
      <c r="C51" s="276"/>
      <c r="D51" s="276"/>
      <c r="E51" s="276"/>
      <c r="F51" s="276"/>
      <c r="G51" s="276"/>
      <c r="H51" s="276"/>
      <c r="I51" s="276"/>
      <c r="J51" s="276"/>
      <c r="K51" s="275"/>
    </row>
    <row r="52" ht="15" customHeight="1">
      <c r="B52" s="273"/>
      <c r="C52" s="277" t="s">
        <v>351</v>
      </c>
      <c r="D52" s="277"/>
      <c r="E52" s="277"/>
      <c r="F52" s="277"/>
      <c r="G52" s="277"/>
      <c r="H52" s="277"/>
      <c r="I52" s="277"/>
      <c r="J52" s="277"/>
      <c r="K52" s="275"/>
    </row>
    <row r="53" ht="15" customHeight="1">
      <c r="B53" s="273"/>
      <c r="C53" s="277" t="s">
        <v>352</v>
      </c>
      <c r="D53" s="277"/>
      <c r="E53" s="277"/>
      <c r="F53" s="277"/>
      <c r="G53" s="277"/>
      <c r="H53" s="277"/>
      <c r="I53" s="277"/>
      <c r="J53" s="277"/>
      <c r="K53" s="275"/>
    </row>
    <row r="54" ht="12.75" customHeight="1">
      <c r="B54" s="273"/>
      <c r="C54" s="277"/>
      <c r="D54" s="277"/>
      <c r="E54" s="277"/>
      <c r="F54" s="277"/>
      <c r="G54" s="277"/>
      <c r="H54" s="277"/>
      <c r="I54" s="277"/>
      <c r="J54" s="277"/>
      <c r="K54" s="275"/>
    </row>
    <row r="55" ht="15" customHeight="1">
      <c r="B55" s="273"/>
      <c r="C55" s="277" t="s">
        <v>353</v>
      </c>
      <c r="D55" s="277"/>
      <c r="E55" s="277"/>
      <c r="F55" s="277"/>
      <c r="G55" s="277"/>
      <c r="H55" s="277"/>
      <c r="I55" s="277"/>
      <c r="J55" s="277"/>
      <c r="K55" s="275"/>
    </row>
    <row r="56" ht="15" customHeight="1">
      <c r="B56" s="273"/>
      <c r="C56" s="279"/>
      <c r="D56" s="277" t="s">
        <v>354</v>
      </c>
      <c r="E56" s="277"/>
      <c r="F56" s="277"/>
      <c r="G56" s="277"/>
      <c r="H56" s="277"/>
      <c r="I56" s="277"/>
      <c r="J56" s="277"/>
      <c r="K56" s="275"/>
    </row>
    <row r="57" ht="15" customHeight="1">
      <c r="B57" s="273"/>
      <c r="C57" s="279"/>
      <c r="D57" s="277" t="s">
        <v>355</v>
      </c>
      <c r="E57" s="277"/>
      <c r="F57" s="277"/>
      <c r="G57" s="277"/>
      <c r="H57" s="277"/>
      <c r="I57" s="277"/>
      <c r="J57" s="277"/>
      <c r="K57" s="275"/>
    </row>
    <row r="58" ht="15" customHeight="1">
      <c r="B58" s="273"/>
      <c r="C58" s="279"/>
      <c r="D58" s="277" t="s">
        <v>356</v>
      </c>
      <c r="E58" s="277"/>
      <c r="F58" s="277"/>
      <c r="G58" s="277"/>
      <c r="H58" s="277"/>
      <c r="I58" s="277"/>
      <c r="J58" s="277"/>
      <c r="K58" s="275"/>
    </row>
    <row r="59" ht="15" customHeight="1">
      <c r="B59" s="273"/>
      <c r="C59" s="279"/>
      <c r="D59" s="277" t="s">
        <v>357</v>
      </c>
      <c r="E59" s="277"/>
      <c r="F59" s="277"/>
      <c r="G59" s="277"/>
      <c r="H59" s="277"/>
      <c r="I59" s="277"/>
      <c r="J59" s="277"/>
      <c r="K59" s="275"/>
    </row>
    <row r="60" ht="15" customHeight="1">
      <c r="B60" s="273"/>
      <c r="C60" s="279"/>
      <c r="D60" s="282" t="s">
        <v>358</v>
      </c>
      <c r="E60" s="282"/>
      <c r="F60" s="282"/>
      <c r="G60" s="282"/>
      <c r="H60" s="282"/>
      <c r="I60" s="282"/>
      <c r="J60" s="282"/>
      <c r="K60" s="275"/>
    </row>
    <row r="61" ht="15" customHeight="1">
      <c r="B61" s="273"/>
      <c r="C61" s="279"/>
      <c r="D61" s="277" t="s">
        <v>359</v>
      </c>
      <c r="E61" s="277"/>
      <c r="F61" s="277"/>
      <c r="G61" s="277"/>
      <c r="H61" s="277"/>
      <c r="I61" s="277"/>
      <c r="J61" s="277"/>
      <c r="K61" s="275"/>
    </row>
    <row r="62" ht="12.75" customHeight="1">
      <c r="B62" s="273"/>
      <c r="C62" s="279"/>
      <c r="D62" s="279"/>
      <c r="E62" s="283"/>
      <c r="F62" s="279"/>
      <c r="G62" s="279"/>
      <c r="H62" s="279"/>
      <c r="I62" s="279"/>
      <c r="J62" s="279"/>
      <c r="K62" s="275"/>
    </row>
    <row r="63" ht="15" customHeight="1">
      <c r="B63" s="273"/>
      <c r="C63" s="279"/>
      <c r="D63" s="277" t="s">
        <v>360</v>
      </c>
      <c r="E63" s="277"/>
      <c r="F63" s="277"/>
      <c r="G63" s="277"/>
      <c r="H63" s="277"/>
      <c r="I63" s="277"/>
      <c r="J63" s="277"/>
      <c r="K63" s="275"/>
    </row>
    <row r="64" ht="15" customHeight="1">
      <c r="B64" s="273"/>
      <c r="C64" s="279"/>
      <c r="D64" s="282" t="s">
        <v>361</v>
      </c>
      <c r="E64" s="282"/>
      <c r="F64" s="282"/>
      <c r="G64" s="282"/>
      <c r="H64" s="282"/>
      <c r="I64" s="282"/>
      <c r="J64" s="282"/>
      <c r="K64" s="275"/>
    </row>
    <row r="65" ht="15" customHeight="1">
      <c r="B65" s="273"/>
      <c r="C65" s="279"/>
      <c r="D65" s="277" t="s">
        <v>362</v>
      </c>
      <c r="E65" s="277"/>
      <c r="F65" s="277"/>
      <c r="G65" s="277"/>
      <c r="H65" s="277"/>
      <c r="I65" s="277"/>
      <c r="J65" s="277"/>
      <c r="K65" s="275"/>
    </row>
    <row r="66" ht="15" customHeight="1">
      <c r="B66" s="273"/>
      <c r="C66" s="279"/>
      <c r="D66" s="277" t="s">
        <v>363</v>
      </c>
      <c r="E66" s="277"/>
      <c r="F66" s="277"/>
      <c r="G66" s="277"/>
      <c r="H66" s="277"/>
      <c r="I66" s="277"/>
      <c r="J66" s="277"/>
      <c r="K66" s="275"/>
    </row>
    <row r="67" ht="15" customHeight="1">
      <c r="B67" s="273"/>
      <c r="C67" s="279"/>
      <c r="D67" s="277" t="s">
        <v>364</v>
      </c>
      <c r="E67" s="277"/>
      <c r="F67" s="277"/>
      <c r="G67" s="277"/>
      <c r="H67" s="277"/>
      <c r="I67" s="277"/>
      <c r="J67" s="277"/>
      <c r="K67" s="275"/>
    </row>
    <row r="68" ht="15" customHeight="1">
      <c r="B68" s="273"/>
      <c r="C68" s="279"/>
      <c r="D68" s="277" t="s">
        <v>365</v>
      </c>
      <c r="E68" s="277"/>
      <c r="F68" s="277"/>
      <c r="G68" s="277"/>
      <c r="H68" s="277"/>
      <c r="I68" s="277"/>
      <c r="J68" s="277"/>
      <c r="K68" s="275"/>
    </row>
    <row r="69" ht="12.75" customHeight="1">
      <c r="B69" s="284"/>
      <c r="C69" s="285"/>
      <c r="D69" s="285"/>
      <c r="E69" s="285"/>
      <c r="F69" s="285"/>
      <c r="G69" s="285"/>
      <c r="H69" s="285"/>
      <c r="I69" s="285"/>
      <c r="J69" s="285"/>
      <c r="K69" s="286"/>
    </row>
    <row r="70" ht="18.75" customHeight="1">
      <c r="B70" s="287"/>
      <c r="C70" s="287"/>
      <c r="D70" s="287"/>
      <c r="E70" s="287"/>
      <c r="F70" s="287"/>
      <c r="G70" s="287"/>
      <c r="H70" s="287"/>
      <c r="I70" s="287"/>
      <c r="J70" s="287"/>
      <c r="K70" s="288"/>
    </row>
    <row r="71" ht="18.75" customHeight="1">
      <c r="B71" s="288"/>
      <c r="C71" s="288"/>
      <c r="D71" s="288"/>
      <c r="E71" s="288"/>
      <c r="F71" s="288"/>
      <c r="G71" s="288"/>
      <c r="H71" s="288"/>
      <c r="I71" s="288"/>
      <c r="J71" s="288"/>
      <c r="K71" s="288"/>
    </row>
    <row r="72" ht="7.5" customHeight="1">
      <c r="B72" s="289"/>
      <c r="C72" s="290"/>
      <c r="D72" s="290"/>
      <c r="E72" s="290"/>
      <c r="F72" s="290"/>
      <c r="G72" s="290"/>
      <c r="H72" s="290"/>
      <c r="I72" s="290"/>
      <c r="J72" s="290"/>
      <c r="K72" s="291"/>
    </row>
    <row r="73" ht="45" customHeight="1">
      <c r="B73" s="292"/>
      <c r="C73" s="293" t="s">
        <v>84</v>
      </c>
      <c r="D73" s="293"/>
      <c r="E73" s="293"/>
      <c r="F73" s="293"/>
      <c r="G73" s="293"/>
      <c r="H73" s="293"/>
      <c r="I73" s="293"/>
      <c r="J73" s="293"/>
      <c r="K73" s="294"/>
    </row>
    <row r="74" ht="17.25" customHeight="1">
      <c r="B74" s="292"/>
      <c r="C74" s="295" t="s">
        <v>366</v>
      </c>
      <c r="D74" s="295"/>
      <c r="E74" s="295"/>
      <c r="F74" s="295" t="s">
        <v>367</v>
      </c>
      <c r="G74" s="296"/>
      <c r="H74" s="295" t="s">
        <v>106</v>
      </c>
      <c r="I74" s="295" t="s">
        <v>54</v>
      </c>
      <c r="J74" s="295" t="s">
        <v>368</v>
      </c>
      <c r="K74" s="294"/>
    </row>
    <row r="75" ht="17.25" customHeight="1">
      <c r="B75" s="292"/>
      <c r="C75" s="297" t="s">
        <v>369</v>
      </c>
      <c r="D75" s="297"/>
      <c r="E75" s="297"/>
      <c r="F75" s="298" t="s">
        <v>370</v>
      </c>
      <c r="G75" s="299"/>
      <c r="H75" s="297"/>
      <c r="I75" s="297"/>
      <c r="J75" s="297" t="s">
        <v>371</v>
      </c>
      <c r="K75" s="294"/>
    </row>
    <row r="76" ht="5.25" customHeight="1">
      <c r="B76" s="292"/>
      <c r="C76" s="300"/>
      <c r="D76" s="300"/>
      <c r="E76" s="300"/>
      <c r="F76" s="300"/>
      <c r="G76" s="301"/>
      <c r="H76" s="300"/>
      <c r="I76" s="300"/>
      <c r="J76" s="300"/>
      <c r="K76" s="294"/>
    </row>
    <row r="77" ht="15" customHeight="1">
      <c r="B77" s="292"/>
      <c r="C77" s="281" t="s">
        <v>50</v>
      </c>
      <c r="D77" s="300"/>
      <c r="E77" s="300"/>
      <c r="F77" s="302" t="s">
        <v>372</v>
      </c>
      <c r="G77" s="301"/>
      <c r="H77" s="281" t="s">
        <v>373</v>
      </c>
      <c r="I77" s="281" t="s">
        <v>374</v>
      </c>
      <c r="J77" s="281">
        <v>20</v>
      </c>
      <c r="K77" s="294"/>
    </row>
    <row r="78" ht="15" customHeight="1">
      <c r="B78" s="292"/>
      <c r="C78" s="281" t="s">
        <v>375</v>
      </c>
      <c r="D78" s="281"/>
      <c r="E78" s="281"/>
      <c r="F78" s="302" t="s">
        <v>372</v>
      </c>
      <c r="G78" s="301"/>
      <c r="H78" s="281" t="s">
        <v>376</v>
      </c>
      <c r="I78" s="281" t="s">
        <v>374</v>
      </c>
      <c r="J78" s="281">
        <v>120</v>
      </c>
      <c r="K78" s="294"/>
    </row>
    <row r="79" ht="15" customHeight="1">
      <c r="B79" s="303"/>
      <c r="C79" s="281" t="s">
        <v>377</v>
      </c>
      <c r="D79" s="281"/>
      <c r="E79" s="281"/>
      <c r="F79" s="302" t="s">
        <v>378</v>
      </c>
      <c r="G79" s="301"/>
      <c r="H79" s="281" t="s">
        <v>379</v>
      </c>
      <c r="I79" s="281" t="s">
        <v>374</v>
      </c>
      <c r="J79" s="281">
        <v>50</v>
      </c>
      <c r="K79" s="294"/>
    </row>
    <row r="80" ht="15" customHeight="1">
      <c r="B80" s="303"/>
      <c r="C80" s="281" t="s">
        <v>380</v>
      </c>
      <c r="D80" s="281"/>
      <c r="E80" s="281"/>
      <c r="F80" s="302" t="s">
        <v>372</v>
      </c>
      <c r="G80" s="301"/>
      <c r="H80" s="281" t="s">
        <v>381</v>
      </c>
      <c r="I80" s="281" t="s">
        <v>382</v>
      </c>
      <c r="J80" s="281"/>
      <c r="K80" s="294"/>
    </row>
    <row r="81" ht="15" customHeight="1">
      <c r="B81" s="303"/>
      <c r="C81" s="304" t="s">
        <v>383</v>
      </c>
      <c r="D81" s="304"/>
      <c r="E81" s="304"/>
      <c r="F81" s="305" t="s">
        <v>378</v>
      </c>
      <c r="G81" s="304"/>
      <c r="H81" s="304" t="s">
        <v>384</v>
      </c>
      <c r="I81" s="304" t="s">
        <v>374</v>
      </c>
      <c r="J81" s="304">
        <v>15</v>
      </c>
      <c r="K81" s="294"/>
    </row>
    <row r="82" ht="15" customHeight="1">
      <c r="B82" s="303"/>
      <c r="C82" s="304" t="s">
        <v>385</v>
      </c>
      <c r="D82" s="304"/>
      <c r="E82" s="304"/>
      <c r="F82" s="305" t="s">
        <v>378</v>
      </c>
      <c r="G82" s="304"/>
      <c r="H82" s="304" t="s">
        <v>386</v>
      </c>
      <c r="I82" s="304" t="s">
        <v>374</v>
      </c>
      <c r="J82" s="304">
        <v>15</v>
      </c>
      <c r="K82" s="294"/>
    </row>
    <row r="83" ht="15" customHeight="1">
      <c r="B83" s="303"/>
      <c r="C83" s="304" t="s">
        <v>387</v>
      </c>
      <c r="D83" s="304"/>
      <c r="E83" s="304"/>
      <c r="F83" s="305" t="s">
        <v>378</v>
      </c>
      <c r="G83" s="304"/>
      <c r="H83" s="304" t="s">
        <v>388</v>
      </c>
      <c r="I83" s="304" t="s">
        <v>374</v>
      </c>
      <c r="J83" s="304">
        <v>20</v>
      </c>
      <c r="K83" s="294"/>
    </row>
    <row r="84" ht="15" customHeight="1">
      <c r="B84" s="303"/>
      <c r="C84" s="304" t="s">
        <v>389</v>
      </c>
      <c r="D84" s="304"/>
      <c r="E84" s="304"/>
      <c r="F84" s="305" t="s">
        <v>378</v>
      </c>
      <c r="G84" s="304"/>
      <c r="H84" s="304" t="s">
        <v>390</v>
      </c>
      <c r="I84" s="304" t="s">
        <v>374</v>
      </c>
      <c r="J84" s="304">
        <v>20</v>
      </c>
      <c r="K84" s="294"/>
    </row>
    <row r="85" ht="15" customHeight="1">
      <c r="B85" s="303"/>
      <c r="C85" s="281" t="s">
        <v>391</v>
      </c>
      <c r="D85" s="281"/>
      <c r="E85" s="281"/>
      <c r="F85" s="302" t="s">
        <v>378</v>
      </c>
      <c r="G85" s="301"/>
      <c r="H85" s="281" t="s">
        <v>392</v>
      </c>
      <c r="I85" s="281" t="s">
        <v>374</v>
      </c>
      <c r="J85" s="281">
        <v>50</v>
      </c>
      <c r="K85" s="294"/>
    </row>
    <row r="86" ht="15" customHeight="1">
      <c r="B86" s="303"/>
      <c r="C86" s="281" t="s">
        <v>393</v>
      </c>
      <c r="D86" s="281"/>
      <c r="E86" s="281"/>
      <c r="F86" s="302" t="s">
        <v>378</v>
      </c>
      <c r="G86" s="301"/>
      <c r="H86" s="281" t="s">
        <v>394</v>
      </c>
      <c r="I86" s="281" t="s">
        <v>374</v>
      </c>
      <c r="J86" s="281">
        <v>20</v>
      </c>
      <c r="K86" s="294"/>
    </row>
    <row r="87" ht="15" customHeight="1">
      <c r="B87" s="303"/>
      <c r="C87" s="281" t="s">
        <v>395</v>
      </c>
      <c r="D87" s="281"/>
      <c r="E87" s="281"/>
      <c r="F87" s="302" t="s">
        <v>378</v>
      </c>
      <c r="G87" s="301"/>
      <c r="H87" s="281" t="s">
        <v>396</v>
      </c>
      <c r="I87" s="281" t="s">
        <v>374</v>
      </c>
      <c r="J87" s="281">
        <v>20</v>
      </c>
      <c r="K87" s="294"/>
    </row>
    <row r="88" ht="15" customHeight="1">
      <c r="B88" s="303"/>
      <c r="C88" s="281" t="s">
        <v>397</v>
      </c>
      <c r="D88" s="281"/>
      <c r="E88" s="281"/>
      <c r="F88" s="302" t="s">
        <v>378</v>
      </c>
      <c r="G88" s="301"/>
      <c r="H88" s="281" t="s">
        <v>398</v>
      </c>
      <c r="I88" s="281" t="s">
        <v>374</v>
      </c>
      <c r="J88" s="281">
        <v>50</v>
      </c>
      <c r="K88" s="294"/>
    </row>
    <row r="89" ht="15" customHeight="1">
      <c r="B89" s="303"/>
      <c r="C89" s="281" t="s">
        <v>399</v>
      </c>
      <c r="D89" s="281"/>
      <c r="E89" s="281"/>
      <c r="F89" s="302" t="s">
        <v>378</v>
      </c>
      <c r="G89" s="301"/>
      <c r="H89" s="281" t="s">
        <v>399</v>
      </c>
      <c r="I89" s="281" t="s">
        <v>374</v>
      </c>
      <c r="J89" s="281">
        <v>50</v>
      </c>
      <c r="K89" s="294"/>
    </row>
    <row r="90" ht="15" customHeight="1">
      <c r="B90" s="303"/>
      <c r="C90" s="281" t="s">
        <v>111</v>
      </c>
      <c r="D90" s="281"/>
      <c r="E90" s="281"/>
      <c r="F90" s="302" t="s">
        <v>378</v>
      </c>
      <c r="G90" s="301"/>
      <c r="H90" s="281" t="s">
        <v>400</v>
      </c>
      <c r="I90" s="281" t="s">
        <v>374</v>
      </c>
      <c r="J90" s="281">
        <v>255</v>
      </c>
      <c r="K90" s="294"/>
    </row>
    <row r="91" ht="15" customHeight="1">
      <c r="B91" s="303"/>
      <c r="C91" s="281" t="s">
        <v>401</v>
      </c>
      <c r="D91" s="281"/>
      <c r="E91" s="281"/>
      <c r="F91" s="302" t="s">
        <v>372</v>
      </c>
      <c r="G91" s="301"/>
      <c r="H91" s="281" t="s">
        <v>402</v>
      </c>
      <c r="I91" s="281" t="s">
        <v>403</v>
      </c>
      <c r="J91" s="281"/>
      <c r="K91" s="294"/>
    </row>
    <row r="92" ht="15" customHeight="1">
      <c r="B92" s="303"/>
      <c r="C92" s="281" t="s">
        <v>404</v>
      </c>
      <c r="D92" s="281"/>
      <c r="E92" s="281"/>
      <c r="F92" s="302" t="s">
        <v>372</v>
      </c>
      <c r="G92" s="301"/>
      <c r="H92" s="281" t="s">
        <v>405</v>
      </c>
      <c r="I92" s="281" t="s">
        <v>406</v>
      </c>
      <c r="J92" s="281"/>
      <c r="K92" s="294"/>
    </row>
    <row r="93" ht="15" customHeight="1">
      <c r="B93" s="303"/>
      <c r="C93" s="281" t="s">
        <v>407</v>
      </c>
      <c r="D93" s="281"/>
      <c r="E93" s="281"/>
      <c r="F93" s="302" t="s">
        <v>372</v>
      </c>
      <c r="G93" s="301"/>
      <c r="H93" s="281" t="s">
        <v>407</v>
      </c>
      <c r="I93" s="281" t="s">
        <v>406</v>
      </c>
      <c r="J93" s="281"/>
      <c r="K93" s="294"/>
    </row>
    <row r="94" ht="15" customHeight="1">
      <c r="B94" s="303"/>
      <c r="C94" s="281" t="s">
        <v>35</v>
      </c>
      <c r="D94" s="281"/>
      <c r="E94" s="281"/>
      <c r="F94" s="302" t="s">
        <v>372</v>
      </c>
      <c r="G94" s="301"/>
      <c r="H94" s="281" t="s">
        <v>408</v>
      </c>
      <c r="I94" s="281" t="s">
        <v>406</v>
      </c>
      <c r="J94" s="281"/>
      <c r="K94" s="294"/>
    </row>
    <row r="95" ht="15" customHeight="1">
      <c r="B95" s="303"/>
      <c r="C95" s="281" t="s">
        <v>45</v>
      </c>
      <c r="D95" s="281"/>
      <c r="E95" s="281"/>
      <c r="F95" s="302" t="s">
        <v>372</v>
      </c>
      <c r="G95" s="301"/>
      <c r="H95" s="281" t="s">
        <v>409</v>
      </c>
      <c r="I95" s="281" t="s">
        <v>406</v>
      </c>
      <c r="J95" s="281"/>
      <c r="K95" s="294"/>
    </row>
    <row r="96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ht="18.75" customHeight="1">
      <c r="B98" s="288"/>
      <c r="C98" s="288"/>
      <c r="D98" s="288"/>
      <c r="E98" s="288"/>
      <c r="F98" s="288"/>
      <c r="G98" s="288"/>
      <c r="H98" s="288"/>
      <c r="I98" s="288"/>
      <c r="J98" s="288"/>
      <c r="K98" s="288"/>
    </row>
    <row r="99" ht="7.5" customHeight="1">
      <c r="B99" s="289"/>
      <c r="C99" s="290"/>
      <c r="D99" s="290"/>
      <c r="E99" s="290"/>
      <c r="F99" s="290"/>
      <c r="G99" s="290"/>
      <c r="H99" s="290"/>
      <c r="I99" s="290"/>
      <c r="J99" s="290"/>
      <c r="K99" s="291"/>
    </row>
    <row r="100" ht="45" customHeight="1">
      <c r="B100" s="292"/>
      <c r="C100" s="293" t="s">
        <v>410</v>
      </c>
      <c r="D100" s="293"/>
      <c r="E100" s="293"/>
      <c r="F100" s="293"/>
      <c r="G100" s="293"/>
      <c r="H100" s="293"/>
      <c r="I100" s="293"/>
      <c r="J100" s="293"/>
      <c r="K100" s="294"/>
    </row>
    <row r="101" ht="17.25" customHeight="1">
      <c r="B101" s="292"/>
      <c r="C101" s="295" t="s">
        <v>366</v>
      </c>
      <c r="D101" s="295"/>
      <c r="E101" s="295"/>
      <c r="F101" s="295" t="s">
        <v>367</v>
      </c>
      <c r="G101" s="296"/>
      <c r="H101" s="295" t="s">
        <v>106</v>
      </c>
      <c r="I101" s="295" t="s">
        <v>54</v>
      </c>
      <c r="J101" s="295" t="s">
        <v>368</v>
      </c>
      <c r="K101" s="294"/>
    </row>
    <row r="102" ht="17.25" customHeight="1">
      <c r="B102" s="292"/>
      <c r="C102" s="297" t="s">
        <v>369</v>
      </c>
      <c r="D102" s="297"/>
      <c r="E102" s="297"/>
      <c r="F102" s="298" t="s">
        <v>370</v>
      </c>
      <c r="G102" s="299"/>
      <c r="H102" s="297"/>
      <c r="I102" s="297"/>
      <c r="J102" s="297" t="s">
        <v>371</v>
      </c>
      <c r="K102" s="294"/>
    </row>
    <row r="103" ht="5.25" customHeight="1">
      <c r="B103" s="292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ht="15" customHeight="1">
      <c r="B104" s="292"/>
      <c r="C104" s="281" t="s">
        <v>50</v>
      </c>
      <c r="D104" s="300"/>
      <c r="E104" s="300"/>
      <c r="F104" s="302" t="s">
        <v>372</v>
      </c>
      <c r="G104" s="311"/>
      <c r="H104" s="281" t="s">
        <v>411</v>
      </c>
      <c r="I104" s="281" t="s">
        <v>374</v>
      </c>
      <c r="J104" s="281">
        <v>20</v>
      </c>
      <c r="K104" s="294"/>
    </row>
    <row r="105" ht="15" customHeight="1">
      <c r="B105" s="292"/>
      <c r="C105" s="281" t="s">
        <v>375</v>
      </c>
      <c r="D105" s="281"/>
      <c r="E105" s="281"/>
      <c r="F105" s="302" t="s">
        <v>372</v>
      </c>
      <c r="G105" s="281"/>
      <c r="H105" s="281" t="s">
        <v>411</v>
      </c>
      <c r="I105" s="281" t="s">
        <v>374</v>
      </c>
      <c r="J105" s="281">
        <v>120</v>
      </c>
      <c r="K105" s="294"/>
    </row>
    <row r="106" ht="15" customHeight="1">
      <c r="B106" s="303"/>
      <c r="C106" s="281" t="s">
        <v>377</v>
      </c>
      <c r="D106" s="281"/>
      <c r="E106" s="281"/>
      <c r="F106" s="302" t="s">
        <v>378</v>
      </c>
      <c r="G106" s="281"/>
      <c r="H106" s="281" t="s">
        <v>411</v>
      </c>
      <c r="I106" s="281" t="s">
        <v>374</v>
      </c>
      <c r="J106" s="281">
        <v>50</v>
      </c>
      <c r="K106" s="294"/>
    </row>
    <row r="107" ht="15" customHeight="1">
      <c r="B107" s="303"/>
      <c r="C107" s="281" t="s">
        <v>380</v>
      </c>
      <c r="D107" s="281"/>
      <c r="E107" s="281"/>
      <c r="F107" s="302" t="s">
        <v>372</v>
      </c>
      <c r="G107" s="281"/>
      <c r="H107" s="281" t="s">
        <v>411</v>
      </c>
      <c r="I107" s="281" t="s">
        <v>382</v>
      </c>
      <c r="J107" s="281"/>
      <c r="K107" s="294"/>
    </row>
    <row r="108" ht="15" customHeight="1">
      <c r="B108" s="303"/>
      <c r="C108" s="281" t="s">
        <v>391</v>
      </c>
      <c r="D108" s="281"/>
      <c r="E108" s="281"/>
      <c r="F108" s="302" t="s">
        <v>378</v>
      </c>
      <c r="G108" s="281"/>
      <c r="H108" s="281" t="s">
        <v>411</v>
      </c>
      <c r="I108" s="281" t="s">
        <v>374</v>
      </c>
      <c r="J108" s="281">
        <v>50</v>
      </c>
      <c r="K108" s="294"/>
    </row>
    <row r="109" ht="15" customHeight="1">
      <c r="B109" s="303"/>
      <c r="C109" s="281" t="s">
        <v>399</v>
      </c>
      <c r="D109" s="281"/>
      <c r="E109" s="281"/>
      <c r="F109" s="302" t="s">
        <v>378</v>
      </c>
      <c r="G109" s="281"/>
      <c r="H109" s="281" t="s">
        <v>411</v>
      </c>
      <c r="I109" s="281" t="s">
        <v>374</v>
      </c>
      <c r="J109" s="281">
        <v>50</v>
      </c>
      <c r="K109" s="294"/>
    </row>
    <row r="110" ht="15" customHeight="1">
      <c r="B110" s="303"/>
      <c r="C110" s="281" t="s">
        <v>397</v>
      </c>
      <c r="D110" s="281"/>
      <c r="E110" s="281"/>
      <c r="F110" s="302" t="s">
        <v>378</v>
      </c>
      <c r="G110" s="281"/>
      <c r="H110" s="281" t="s">
        <v>411</v>
      </c>
      <c r="I110" s="281" t="s">
        <v>374</v>
      </c>
      <c r="J110" s="281">
        <v>50</v>
      </c>
      <c r="K110" s="294"/>
    </row>
    <row r="111" ht="15" customHeight="1">
      <c r="B111" s="303"/>
      <c r="C111" s="281" t="s">
        <v>50</v>
      </c>
      <c r="D111" s="281"/>
      <c r="E111" s="281"/>
      <c r="F111" s="302" t="s">
        <v>372</v>
      </c>
      <c r="G111" s="281"/>
      <c r="H111" s="281" t="s">
        <v>412</v>
      </c>
      <c r="I111" s="281" t="s">
        <v>374</v>
      </c>
      <c r="J111" s="281">
        <v>20</v>
      </c>
      <c r="K111" s="294"/>
    </row>
    <row r="112" ht="15" customHeight="1">
      <c r="B112" s="303"/>
      <c r="C112" s="281" t="s">
        <v>413</v>
      </c>
      <c r="D112" s="281"/>
      <c r="E112" s="281"/>
      <c r="F112" s="302" t="s">
        <v>372</v>
      </c>
      <c r="G112" s="281"/>
      <c r="H112" s="281" t="s">
        <v>414</v>
      </c>
      <c r="I112" s="281" t="s">
        <v>374</v>
      </c>
      <c r="J112" s="281">
        <v>120</v>
      </c>
      <c r="K112" s="294"/>
    </row>
    <row r="113" ht="15" customHeight="1">
      <c r="B113" s="303"/>
      <c r="C113" s="281" t="s">
        <v>35</v>
      </c>
      <c r="D113" s="281"/>
      <c r="E113" s="281"/>
      <c r="F113" s="302" t="s">
        <v>372</v>
      </c>
      <c r="G113" s="281"/>
      <c r="H113" s="281" t="s">
        <v>415</v>
      </c>
      <c r="I113" s="281" t="s">
        <v>406</v>
      </c>
      <c r="J113" s="281"/>
      <c r="K113" s="294"/>
    </row>
    <row r="114" ht="15" customHeight="1">
      <c r="B114" s="303"/>
      <c r="C114" s="281" t="s">
        <v>45</v>
      </c>
      <c r="D114" s="281"/>
      <c r="E114" s="281"/>
      <c r="F114" s="302" t="s">
        <v>372</v>
      </c>
      <c r="G114" s="281"/>
      <c r="H114" s="281" t="s">
        <v>416</v>
      </c>
      <c r="I114" s="281" t="s">
        <v>406</v>
      </c>
      <c r="J114" s="281"/>
      <c r="K114" s="294"/>
    </row>
    <row r="115" ht="15" customHeight="1">
      <c r="B115" s="303"/>
      <c r="C115" s="281" t="s">
        <v>54</v>
      </c>
      <c r="D115" s="281"/>
      <c r="E115" s="281"/>
      <c r="F115" s="302" t="s">
        <v>372</v>
      </c>
      <c r="G115" s="281"/>
      <c r="H115" s="281" t="s">
        <v>417</v>
      </c>
      <c r="I115" s="281" t="s">
        <v>418</v>
      </c>
      <c r="J115" s="281"/>
      <c r="K115" s="294"/>
    </row>
    <row r="116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ht="18.75" customHeight="1">
      <c r="B117" s="313"/>
      <c r="C117" s="277"/>
      <c r="D117" s="277"/>
      <c r="E117" s="277"/>
      <c r="F117" s="314"/>
      <c r="G117" s="277"/>
      <c r="H117" s="277"/>
      <c r="I117" s="277"/>
      <c r="J117" s="277"/>
      <c r="K117" s="313"/>
    </row>
    <row r="118" ht="18.75" customHeight="1"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</row>
    <row r="119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ht="45" customHeight="1">
      <c r="B120" s="318"/>
      <c r="C120" s="271" t="s">
        <v>419</v>
      </c>
      <c r="D120" s="271"/>
      <c r="E120" s="271"/>
      <c r="F120" s="271"/>
      <c r="G120" s="271"/>
      <c r="H120" s="271"/>
      <c r="I120" s="271"/>
      <c r="J120" s="271"/>
      <c r="K120" s="319"/>
    </row>
    <row r="121" ht="17.25" customHeight="1">
      <c r="B121" s="320"/>
      <c r="C121" s="295" t="s">
        <v>366</v>
      </c>
      <c r="D121" s="295"/>
      <c r="E121" s="295"/>
      <c r="F121" s="295" t="s">
        <v>367</v>
      </c>
      <c r="G121" s="296"/>
      <c r="H121" s="295" t="s">
        <v>106</v>
      </c>
      <c r="I121" s="295" t="s">
        <v>54</v>
      </c>
      <c r="J121" s="295" t="s">
        <v>368</v>
      </c>
      <c r="K121" s="321"/>
    </row>
    <row r="122" ht="17.25" customHeight="1">
      <c r="B122" s="320"/>
      <c r="C122" s="297" t="s">
        <v>369</v>
      </c>
      <c r="D122" s="297"/>
      <c r="E122" s="297"/>
      <c r="F122" s="298" t="s">
        <v>370</v>
      </c>
      <c r="G122" s="299"/>
      <c r="H122" s="297"/>
      <c r="I122" s="297"/>
      <c r="J122" s="297" t="s">
        <v>371</v>
      </c>
      <c r="K122" s="321"/>
    </row>
    <row r="123" ht="5.25" customHeight="1">
      <c r="B123" s="322"/>
      <c r="C123" s="300"/>
      <c r="D123" s="300"/>
      <c r="E123" s="300"/>
      <c r="F123" s="300"/>
      <c r="G123" s="281"/>
      <c r="H123" s="300"/>
      <c r="I123" s="300"/>
      <c r="J123" s="300"/>
      <c r="K123" s="323"/>
    </row>
    <row r="124" ht="15" customHeight="1">
      <c r="B124" s="322"/>
      <c r="C124" s="281" t="s">
        <v>375</v>
      </c>
      <c r="D124" s="300"/>
      <c r="E124" s="300"/>
      <c r="F124" s="302" t="s">
        <v>372</v>
      </c>
      <c r="G124" s="281"/>
      <c r="H124" s="281" t="s">
        <v>411</v>
      </c>
      <c r="I124" s="281" t="s">
        <v>374</v>
      </c>
      <c r="J124" s="281">
        <v>120</v>
      </c>
      <c r="K124" s="324"/>
    </row>
    <row r="125" ht="15" customHeight="1">
      <c r="B125" s="322"/>
      <c r="C125" s="281" t="s">
        <v>420</v>
      </c>
      <c r="D125" s="281"/>
      <c r="E125" s="281"/>
      <c r="F125" s="302" t="s">
        <v>372</v>
      </c>
      <c r="G125" s="281"/>
      <c r="H125" s="281" t="s">
        <v>421</v>
      </c>
      <c r="I125" s="281" t="s">
        <v>374</v>
      </c>
      <c r="J125" s="281" t="s">
        <v>422</v>
      </c>
      <c r="K125" s="324"/>
    </row>
    <row r="126" ht="15" customHeight="1">
      <c r="B126" s="322"/>
      <c r="C126" s="281" t="s">
        <v>321</v>
      </c>
      <c r="D126" s="281"/>
      <c r="E126" s="281"/>
      <c r="F126" s="302" t="s">
        <v>372</v>
      </c>
      <c r="G126" s="281"/>
      <c r="H126" s="281" t="s">
        <v>423</v>
      </c>
      <c r="I126" s="281" t="s">
        <v>374</v>
      </c>
      <c r="J126" s="281" t="s">
        <v>422</v>
      </c>
      <c r="K126" s="324"/>
    </row>
    <row r="127" ht="15" customHeight="1">
      <c r="B127" s="322"/>
      <c r="C127" s="281" t="s">
        <v>383</v>
      </c>
      <c r="D127" s="281"/>
      <c r="E127" s="281"/>
      <c r="F127" s="302" t="s">
        <v>378</v>
      </c>
      <c r="G127" s="281"/>
      <c r="H127" s="281" t="s">
        <v>384</v>
      </c>
      <c r="I127" s="281" t="s">
        <v>374</v>
      </c>
      <c r="J127" s="281">
        <v>15</v>
      </c>
      <c r="K127" s="324"/>
    </row>
    <row r="128" ht="15" customHeight="1">
      <c r="B128" s="322"/>
      <c r="C128" s="304" t="s">
        <v>385</v>
      </c>
      <c r="D128" s="304"/>
      <c r="E128" s="304"/>
      <c r="F128" s="305" t="s">
        <v>378</v>
      </c>
      <c r="G128" s="304"/>
      <c r="H128" s="304" t="s">
        <v>386</v>
      </c>
      <c r="I128" s="304" t="s">
        <v>374</v>
      </c>
      <c r="J128" s="304">
        <v>15</v>
      </c>
      <c r="K128" s="324"/>
    </row>
    <row r="129" ht="15" customHeight="1">
      <c r="B129" s="322"/>
      <c r="C129" s="304" t="s">
        <v>387</v>
      </c>
      <c r="D129" s="304"/>
      <c r="E129" s="304"/>
      <c r="F129" s="305" t="s">
        <v>378</v>
      </c>
      <c r="G129" s="304"/>
      <c r="H129" s="304" t="s">
        <v>388</v>
      </c>
      <c r="I129" s="304" t="s">
        <v>374</v>
      </c>
      <c r="J129" s="304">
        <v>20</v>
      </c>
      <c r="K129" s="324"/>
    </row>
    <row r="130" ht="15" customHeight="1">
      <c r="B130" s="322"/>
      <c r="C130" s="304" t="s">
        <v>389</v>
      </c>
      <c r="D130" s="304"/>
      <c r="E130" s="304"/>
      <c r="F130" s="305" t="s">
        <v>378</v>
      </c>
      <c r="G130" s="304"/>
      <c r="H130" s="304" t="s">
        <v>390</v>
      </c>
      <c r="I130" s="304" t="s">
        <v>374</v>
      </c>
      <c r="J130" s="304">
        <v>20</v>
      </c>
      <c r="K130" s="324"/>
    </row>
    <row r="131" ht="15" customHeight="1">
      <c r="B131" s="322"/>
      <c r="C131" s="281" t="s">
        <v>377</v>
      </c>
      <c r="D131" s="281"/>
      <c r="E131" s="281"/>
      <c r="F131" s="302" t="s">
        <v>378</v>
      </c>
      <c r="G131" s="281"/>
      <c r="H131" s="281" t="s">
        <v>411</v>
      </c>
      <c r="I131" s="281" t="s">
        <v>374</v>
      </c>
      <c r="J131" s="281">
        <v>50</v>
      </c>
      <c r="K131" s="324"/>
    </row>
    <row r="132" ht="15" customHeight="1">
      <c r="B132" s="322"/>
      <c r="C132" s="281" t="s">
        <v>391</v>
      </c>
      <c r="D132" s="281"/>
      <c r="E132" s="281"/>
      <c r="F132" s="302" t="s">
        <v>378</v>
      </c>
      <c r="G132" s="281"/>
      <c r="H132" s="281" t="s">
        <v>411</v>
      </c>
      <c r="I132" s="281" t="s">
        <v>374</v>
      </c>
      <c r="J132" s="281">
        <v>50</v>
      </c>
      <c r="K132" s="324"/>
    </row>
    <row r="133" ht="15" customHeight="1">
      <c r="B133" s="322"/>
      <c r="C133" s="281" t="s">
        <v>397</v>
      </c>
      <c r="D133" s="281"/>
      <c r="E133" s="281"/>
      <c r="F133" s="302" t="s">
        <v>378</v>
      </c>
      <c r="G133" s="281"/>
      <c r="H133" s="281" t="s">
        <v>411</v>
      </c>
      <c r="I133" s="281" t="s">
        <v>374</v>
      </c>
      <c r="J133" s="281">
        <v>50</v>
      </c>
      <c r="K133" s="324"/>
    </row>
    <row r="134" ht="15" customHeight="1">
      <c r="B134" s="322"/>
      <c r="C134" s="281" t="s">
        <v>399</v>
      </c>
      <c r="D134" s="281"/>
      <c r="E134" s="281"/>
      <c r="F134" s="302" t="s">
        <v>378</v>
      </c>
      <c r="G134" s="281"/>
      <c r="H134" s="281" t="s">
        <v>411</v>
      </c>
      <c r="I134" s="281" t="s">
        <v>374</v>
      </c>
      <c r="J134" s="281">
        <v>50</v>
      </c>
      <c r="K134" s="324"/>
    </row>
    <row r="135" ht="15" customHeight="1">
      <c r="B135" s="322"/>
      <c r="C135" s="281" t="s">
        <v>111</v>
      </c>
      <c r="D135" s="281"/>
      <c r="E135" s="281"/>
      <c r="F135" s="302" t="s">
        <v>378</v>
      </c>
      <c r="G135" s="281"/>
      <c r="H135" s="281" t="s">
        <v>424</v>
      </c>
      <c r="I135" s="281" t="s">
        <v>374</v>
      </c>
      <c r="J135" s="281">
        <v>255</v>
      </c>
      <c r="K135" s="324"/>
    </row>
    <row r="136" ht="15" customHeight="1">
      <c r="B136" s="322"/>
      <c r="C136" s="281" t="s">
        <v>401</v>
      </c>
      <c r="D136" s="281"/>
      <c r="E136" s="281"/>
      <c r="F136" s="302" t="s">
        <v>372</v>
      </c>
      <c r="G136" s="281"/>
      <c r="H136" s="281" t="s">
        <v>425</v>
      </c>
      <c r="I136" s="281" t="s">
        <v>403</v>
      </c>
      <c r="J136" s="281"/>
      <c r="K136" s="324"/>
    </row>
    <row r="137" ht="15" customHeight="1">
      <c r="B137" s="322"/>
      <c r="C137" s="281" t="s">
        <v>404</v>
      </c>
      <c r="D137" s="281"/>
      <c r="E137" s="281"/>
      <c r="F137" s="302" t="s">
        <v>372</v>
      </c>
      <c r="G137" s="281"/>
      <c r="H137" s="281" t="s">
        <v>426</v>
      </c>
      <c r="I137" s="281" t="s">
        <v>406</v>
      </c>
      <c r="J137" s="281"/>
      <c r="K137" s="324"/>
    </row>
    <row r="138" ht="15" customHeight="1">
      <c r="B138" s="322"/>
      <c r="C138" s="281" t="s">
        <v>407</v>
      </c>
      <c r="D138" s="281"/>
      <c r="E138" s="281"/>
      <c r="F138" s="302" t="s">
        <v>372</v>
      </c>
      <c r="G138" s="281"/>
      <c r="H138" s="281" t="s">
        <v>407</v>
      </c>
      <c r="I138" s="281" t="s">
        <v>406</v>
      </c>
      <c r="J138" s="281"/>
      <c r="K138" s="324"/>
    </row>
    <row r="139" ht="15" customHeight="1">
      <c r="B139" s="322"/>
      <c r="C139" s="281" t="s">
        <v>35</v>
      </c>
      <c r="D139" s="281"/>
      <c r="E139" s="281"/>
      <c r="F139" s="302" t="s">
        <v>372</v>
      </c>
      <c r="G139" s="281"/>
      <c r="H139" s="281" t="s">
        <v>427</v>
      </c>
      <c r="I139" s="281" t="s">
        <v>406</v>
      </c>
      <c r="J139" s="281"/>
      <c r="K139" s="324"/>
    </row>
    <row r="140" ht="15" customHeight="1">
      <c r="B140" s="322"/>
      <c r="C140" s="281" t="s">
        <v>428</v>
      </c>
      <c r="D140" s="281"/>
      <c r="E140" s="281"/>
      <c r="F140" s="302" t="s">
        <v>372</v>
      </c>
      <c r="G140" s="281"/>
      <c r="H140" s="281" t="s">
        <v>429</v>
      </c>
      <c r="I140" s="281" t="s">
        <v>406</v>
      </c>
      <c r="J140" s="281"/>
      <c r="K140" s="324"/>
    </row>
    <row r="14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ht="18.75" customHeight="1">
      <c r="B142" s="277"/>
      <c r="C142" s="277"/>
      <c r="D142" s="277"/>
      <c r="E142" s="277"/>
      <c r="F142" s="314"/>
      <c r="G142" s="277"/>
      <c r="H142" s="277"/>
      <c r="I142" s="277"/>
      <c r="J142" s="277"/>
      <c r="K142" s="277"/>
    </row>
    <row r="143" ht="18.75" customHeight="1">
      <c r="B143" s="288"/>
      <c r="C143" s="288"/>
      <c r="D143" s="288"/>
      <c r="E143" s="288"/>
      <c r="F143" s="288"/>
      <c r="G143" s="288"/>
      <c r="H143" s="288"/>
      <c r="I143" s="288"/>
      <c r="J143" s="288"/>
      <c r="K143" s="288"/>
    </row>
    <row r="144" ht="7.5" customHeight="1">
      <c r="B144" s="289"/>
      <c r="C144" s="290"/>
      <c r="D144" s="290"/>
      <c r="E144" s="290"/>
      <c r="F144" s="290"/>
      <c r="G144" s="290"/>
      <c r="H144" s="290"/>
      <c r="I144" s="290"/>
      <c r="J144" s="290"/>
      <c r="K144" s="291"/>
    </row>
    <row r="145" ht="45" customHeight="1">
      <c r="B145" s="292"/>
      <c r="C145" s="293" t="s">
        <v>430</v>
      </c>
      <c r="D145" s="293"/>
      <c r="E145" s="293"/>
      <c r="F145" s="293"/>
      <c r="G145" s="293"/>
      <c r="H145" s="293"/>
      <c r="I145" s="293"/>
      <c r="J145" s="293"/>
      <c r="K145" s="294"/>
    </row>
    <row r="146" ht="17.25" customHeight="1">
      <c r="B146" s="292"/>
      <c r="C146" s="295" t="s">
        <v>366</v>
      </c>
      <c r="D146" s="295"/>
      <c r="E146" s="295"/>
      <c r="F146" s="295" t="s">
        <v>367</v>
      </c>
      <c r="G146" s="296"/>
      <c r="H146" s="295" t="s">
        <v>106</v>
      </c>
      <c r="I146" s="295" t="s">
        <v>54</v>
      </c>
      <c r="J146" s="295" t="s">
        <v>368</v>
      </c>
      <c r="K146" s="294"/>
    </row>
    <row r="147" ht="17.25" customHeight="1">
      <c r="B147" s="292"/>
      <c r="C147" s="297" t="s">
        <v>369</v>
      </c>
      <c r="D147" s="297"/>
      <c r="E147" s="297"/>
      <c r="F147" s="298" t="s">
        <v>370</v>
      </c>
      <c r="G147" s="299"/>
      <c r="H147" s="297"/>
      <c r="I147" s="297"/>
      <c r="J147" s="297" t="s">
        <v>371</v>
      </c>
      <c r="K147" s="294"/>
    </row>
    <row r="148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ht="15" customHeight="1">
      <c r="B149" s="303"/>
      <c r="C149" s="328" t="s">
        <v>375</v>
      </c>
      <c r="D149" s="281"/>
      <c r="E149" s="281"/>
      <c r="F149" s="329" t="s">
        <v>372</v>
      </c>
      <c r="G149" s="281"/>
      <c r="H149" s="328" t="s">
        <v>411</v>
      </c>
      <c r="I149" s="328" t="s">
        <v>374</v>
      </c>
      <c r="J149" s="328">
        <v>120</v>
      </c>
      <c r="K149" s="324"/>
    </row>
    <row r="150" ht="15" customHeight="1">
      <c r="B150" s="303"/>
      <c r="C150" s="328" t="s">
        <v>420</v>
      </c>
      <c r="D150" s="281"/>
      <c r="E150" s="281"/>
      <c r="F150" s="329" t="s">
        <v>372</v>
      </c>
      <c r="G150" s="281"/>
      <c r="H150" s="328" t="s">
        <v>431</v>
      </c>
      <c r="I150" s="328" t="s">
        <v>374</v>
      </c>
      <c r="J150" s="328" t="s">
        <v>422</v>
      </c>
      <c r="K150" s="324"/>
    </row>
    <row r="151" ht="15" customHeight="1">
      <c r="B151" s="303"/>
      <c r="C151" s="328" t="s">
        <v>321</v>
      </c>
      <c r="D151" s="281"/>
      <c r="E151" s="281"/>
      <c r="F151" s="329" t="s">
        <v>372</v>
      </c>
      <c r="G151" s="281"/>
      <c r="H151" s="328" t="s">
        <v>432</v>
      </c>
      <c r="I151" s="328" t="s">
        <v>374</v>
      </c>
      <c r="J151" s="328" t="s">
        <v>422</v>
      </c>
      <c r="K151" s="324"/>
    </row>
    <row r="152" ht="15" customHeight="1">
      <c r="B152" s="303"/>
      <c r="C152" s="328" t="s">
        <v>377</v>
      </c>
      <c r="D152" s="281"/>
      <c r="E152" s="281"/>
      <c r="F152" s="329" t="s">
        <v>378</v>
      </c>
      <c r="G152" s="281"/>
      <c r="H152" s="328" t="s">
        <v>411</v>
      </c>
      <c r="I152" s="328" t="s">
        <v>374</v>
      </c>
      <c r="J152" s="328">
        <v>50</v>
      </c>
      <c r="K152" s="324"/>
    </row>
    <row r="153" ht="15" customHeight="1">
      <c r="B153" s="303"/>
      <c r="C153" s="328" t="s">
        <v>380</v>
      </c>
      <c r="D153" s="281"/>
      <c r="E153" s="281"/>
      <c r="F153" s="329" t="s">
        <v>372</v>
      </c>
      <c r="G153" s="281"/>
      <c r="H153" s="328" t="s">
        <v>411</v>
      </c>
      <c r="I153" s="328" t="s">
        <v>382</v>
      </c>
      <c r="J153" s="328"/>
      <c r="K153" s="324"/>
    </row>
    <row r="154" ht="15" customHeight="1">
      <c r="B154" s="303"/>
      <c r="C154" s="328" t="s">
        <v>391</v>
      </c>
      <c r="D154" s="281"/>
      <c r="E154" s="281"/>
      <c r="F154" s="329" t="s">
        <v>378</v>
      </c>
      <c r="G154" s="281"/>
      <c r="H154" s="328" t="s">
        <v>411</v>
      </c>
      <c r="I154" s="328" t="s">
        <v>374</v>
      </c>
      <c r="J154" s="328">
        <v>50</v>
      </c>
      <c r="K154" s="324"/>
    </row>
    <row r="155" ht="15" customHeight="1">
      <c r="B155" s="303"/>
      <c r="C155" s="328" t="s">
        <v>399</v>
      </c>
      <c r="D155" s="281"/>
      <c r="E155" s="281"/>
      <c r="F155" s="329" t="s">
        <v>378</v>
      </c>
      <c r="G155" s="281"/>
      <c r="H155" s="328" t="s">
        <v>411</v>
      </c>
      <c r="I155" s="328" t="s">
        <v>374</v>
      </c>
      <c r="J155" s="328">
        <v>50</v>
      </c>
      <c r="K155" s="324"/>
    </row>
    <row r="156" ht="15" customHeight="1">
      <c r="B156" s="303"/>
      <c r="C156" s="328" t="s">
        <v>397</v>
      </c>
      <c r="D156" s="281"/>
      <c r="E156" s="281"/>
      <c r="F156" s="329" t="s">
        <v>378</v>
      </c>
      <c r="G156" s="281"/>
      <c r="H156" s="328" t="s">
        <v>411</v>
      </c>
      <c r="I156" s="328" t="s">
        <v>374</v>
      </c>
      <c r="J156" s="328">
        <v>50</v>
      </c>
      <c r="K156" s="324"/>
    </row>
    <row r="157" ht="15" customHeight="1">
      <c r="B157" s="303"/>
      <c r="C157" s="328" t="s">
        <v>90</v>
      </c>
      <c r="D157" s="281"/>
      <c r="E157" s="281"/>
      <c r="F157" s="329" t="s">
        <v>372</v>
      </c>
      <c r="G157" s="281"/>
      <c r="H157" s="328" t="s">
        <v>433</v>
      </c>
      <c r="I157" s="328" t="s">
        <v>374</v>
      </c>
      <c r="J157" s="328" t="s">
        <v>434</v>
      </c>
      <c r="K157" s="324"/>
    </row>
    <row r="158" ht="15" customHeight="1">
      <c r="B158" s="303"/>
      <c r="C158" s="328" t="s">
        <v>435</v>
      </c>
      <c r="D158" s="281"/>
      <c r="E158" s="281"/>
      <c r="F158" s="329" t="s">
        <v>372</v>
      </c>
      <c r="G158" s="281"/>
      <c r="H158" s="328" t="s">
        <v>436</v>
      </c>
      <c r="I158" s="328" t="s">
        <v>406</v>
      </c>
      <c r="J158" s="328"/>
      <c r="K158" s="324"/>
    </row>
    <row r="159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ht="18.75" customHeight="1">
      <c r="B160" s="277"/>
      <c r="C160" s="281"/>
      <c r="D160" s="281"/>
      <c r="E160" s="281"/>
      <c r="F160" s="302"/>
      <c r="G160" s="281"/>
      <c r="H160" s="281"/>
      <c r="I160" s="281"/>
      <c r="J160" s="281"/>
      <c r="K160" s="277"/>
    </row>
    <row r="161" ht="18.75" customHeight="1">
      <c r="B161" s="288"/>
      <c r="C161" s="288"/>
      <c r="D161" s="288"/>
      <c r="E161" s="288"/>
      <c r="F161" s="288"/>
      <c r="G161" s="288"/>
      <c r="H161" s="288"/>
      <c r="I161" s="288"/>
      <c r="J161" s="288"/>
      <c r="K161" s="288"/>
    </row>
    <row r="162" ht="7.5" customHeight="1">
      <c r="B162" s="267"/>
      <c r="C162" s="268"/>
      <c r="D162" s="268"/>
      <c r="E162" s="268"/>
      <c r="F162" s="268"/>
      <c r="G162" s="268"/>
      <c r="H162" s="268"/>
      <c r="I162" s="268"/>
      <c r="J162" s="268"/>
      <c r="K162" s="269"/>
    </row>
    <row r="163" ht="45" customHeight="1">
      <c r="B163" s="270"/>
      <c r="C163" s="271" t="s">
        <v>437</v>
      </c>
      <c r="D163" s="271"/>
      <c r="E163" s="271"/>
      <c r="F163" s="271"/>
      <c r="G163" s="271"/>
      <c r="H163" s="271"/>
      <c r="I163" s="271"/>
      <c r="J163" s="271"/>
      <c r="K163" s="272"/>
    </row>
    <row r="164" ht="17.25" customHeight="1">
      <c r="B164" s="270"/>
      <c r="C164" s="295" t="s">
        <v>366</v>
      </c>
      <c r="D164" s="295"/>
      <c r="E164" s="295"/>
      <c r="F164" s="295" t="s">
        <v>367</v>
      </c>
      <c r="G164" s="332"/>
      <c r="H164" s="333" t="s">
        <v>106</v>
      </c>
      <c r="I164" s="333" t="s">
        <v>54</v>
      </c>
      <c r="J164" s="295" t="s">
        <v>368</v>
      </c>
      <c r="K164" s="272"/>
    </row>
    <row r="165" ht="17.25" customHeight="1">
      <c r="B165" s="273"/>
      <c r="C165" s="297" t="s">
        <v>369</v>
      </c>
      <c r="D165" s="297"/>
      <c r="E165" s="297"/>
      <c r="F165" s="298" t="s">
        <v>370</v>
      </c>
      <c r="G165" s="334"/>
      <c r="H165" s="335"/>
      <c r="I165" s="335"/>
      <c r="J165" s="297" t="s">
        <v>371</v>
      </c>
      <c r="K165" s="275"/>
    </row>
    <row r="166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ht="15" customHeight="1">
      <c r="B167" s="303"/>
      <c r="C167" s="281" t="s">
        <v>375</v>
      </c>
      <c r="D167" s="281"/>
      <c r="E167" s="281"/>
      <c r="F167" s="302" t="s">
        <v>372</v>
      </c>
      <c r="G167" s="281"/>
      <c r="H167" s="281" t="s">
        <v>411</v>
      </c>
      <c r="I167" s="281" t="s">
        <v>374</v>
      </c>
      <c r="J167" s="281">
        <v>120</v>
      </c>
      <c r="K167" s="324"/>
    </row>
    <row r="168" ht="15" customHeight="1">
      <c r="B168" s="303"/>
      <c r="C168" s="281" t="s">
        <v>420</v>
      </c>
      <c r="D168" s="281"/>
      <c r="E168" s="281"/>
      <c r="F168" s="302" t="s">
        <v>372</v>
      </c>
      <c r="G168" s="281"/>
      <c r="H168" s="281" t="s">
        <v>421</v>
      </c>
      <c r="I168" s="281" t="s">
        <v>374</v>
      </c>
      <c r="J168" s="281" t="s">
        <v>422</v>
      </c>
      <c r="K168" s="324"/>
    </row>
    <row r="169" ht="15" customHeight="1">
      <c r="B169" s="303"/>
      <c r="C169" s="281" t="s">
        <v>321</v>
      </c>
      <c r="D169" s="281"/>
      <c r="E169" s="281"/>
      <c r="F169" s="302" t="s">
        <v>372</v>
      </c>
      <c r="G169" s="281"/>
      <c r="H169" s="281" t="s">
        <v>438</v>
      </c>
      <c r="I169" s="281" t="s">
        <v>374</v>
      </c>
      <c r="J169" s="281" t="s">
        <v>422</v>
      </c>
      <c r="K169" s="324"/>
    </row>
    <row r="170" ht="15" customHeight="1">
      <c r="B170" s="303"/>
      <c r="C170" s="281" t="s">
        <v>377</v>
      </c>
      <c r="D170" s="281"/>
      <c r="E170" s="281"/>
      <c r="F170" s="302" t="s">
        <v>378</v>
      </c>
      <c r="G170" s="281"/>
      <c r="H170" s="281" t="s">
        <v>438</v>
      </c>
      <c r="I170" s="281" t="s">
        <v>374</v>
      </c>
      <c r="J170" s="281">
        <v>50</v>
      </c>
      <c r="K170" s="324"/>
    </row>
    <row r="171" ht="15" customHeight="1">
      <c r="B171" s="303"/>
      <c r="C171" s="281" t="s">
        <v>380</v>
      </c>
      <c r="D171" s="281"/>
      <c r="E171" s="281"/>
      <c r="F171" s="302" t="s">
        <v>372</v>
      </c>
      <c r="G171" s="281"/>
      <c r="H171" s="281" t="s">
        <v>438</v>
      </c>
      <c r="I171" s="281" t="s">
        <v>382</v>
      </c>
      <c r="J171" s="281"/>
      <c r="K171" s="324"/>
    </row>
    <row r="172" ht="15" customHeight="1">
      <c r="B172" s="303"/>
      <c r="C172" s="281" t="s">
        <v>391</v>
      </c>
      <c r="D172" s="281"/>
      <c r="E172" s="281"/>
      <c r="F172" s="302" t="s">
        <v>378</v>
      </c>
      <c r="G172" s="281"/>
      <c r="H172" s="281" t="s">
        <v>438</v>
      </c>
      <c r="I172" s="281" t="s">
        <v>374</v>
      </c>
      <c r="J172" s="281">
        <v>50</v>
      </c>
      <c r="K172" s="324"/>
    </row>
    <row r="173" ht="15" customHeight="1">
      <c r="B173" s="303"/>
      <c r="C173" s="281" t="s">
        <v>399</v>
      </c>
      <c r="D173" s="281"/>
      <c r="E173" s="281"/>
      <c r="F173" s="302" t="s">
        <v>378</v>
      </c>
      <c r="G173" s="281"/>
      <c r="H173" s="281" t="s">
        <v>438</v>
      </c>
      <c r="I173" s="281" t="s">
        <v>374</v>
      </c>
      <c r="J173" s="281">
        <v>50</v>
      </c>
      <c r="K173" s="324"/>
    </row>
    <row r="174" ht="15" customHeight="1">
      <c r="B174" s="303"/>
      <c r="C174" s="281" t="s">
        <v>397</v>
      </c>
      <c r="D174" s="281"/>
      <c r="E174" s="281"/>
      <c r="F174" s="302" t="s">
        <v>378</v>
      </c>
      <c r="G174" s="281"/>
      <c r="H174" s="281" t="s">
        <v>438</v>
      </c>
      <c r="I174" s="281" t="s">
        <v>374</v>
      </c>
      <c r="J174" s="281">
        <v>50</v>
      </c>
      <c r="K174" s="324"/>
    </row>
    <row r="175" ht="15" customHeight="1">
      <c r="B175" s="303"/>
      <c r="C175" s="281" t="s">
        <v>105</v>
      </c>
      <c r="D175" s="281"/>
      <c r="E175" s="281"/>
      <c r="F175" s="302" t="s">
        <v>372</v>
      </c>
      <c r="G175" s="281"/>
      <c r="H175" s="281" t="s">
        <v>439</v>
      </c>
      <c r="I175" s="281" t="s">
        <v>440</v>
      </c>
      <c r="J175" s="281"/>
      <c r="K175" s="324"/>
    </row>
    <row r="176" ht="15" customHeight="1">
      <c r="B176" s="303"/>
      <c r="C176" s="281" t="s">
        <v>54</v>
      </c>
      <c r="D176" s="281"/>
      <c r="E176" s="281"/>
      <c r="F176" s="302" t="s">
        <v>372</v>
      </c>
      <c r="G176" s="281"/>
      <c r="H176" s="281" t="s">
        <v>441</v>
      </c>
      <c r="I176" s="281" t="s">
        <v>442</v>
      </c>
      <c r="J176" s="281">
        <v>1</v>
      </c>
      <c r="K176" s="324"/>
    </row>
    <row r="177" ht="15" customHeight="1">
      <c r="B177" s="303"/>
      <c r="C177" s="281" t="s">
        <v>50</v>
      </c>
      <c r="D177" s="281"/>
      <c r="E177" s="281"/>
      <c r="F177" s="302" t="s">
        <v>372</v>
      </c>
      <c r="G177" s="281"/>
      <c r="H177" s="281" t="s">
        <v>443</v>
      </c>
      <c r="I177" s="281" t="s">
        <v>374</v>
      </c>
      <c r="J177" s="281">
        <v>20</v>
      </c>
      <c r="K177" s="324"/>
    </row>
    <row r="178" ht="15" customHeight="1">
      <c r="B178" s="303"/>
      <c r="C178" s="281" t="s">
        <v>106</v>
      </c>
      <c r="D178" s="281"/>
      <c r="E178" s="281"/>
      <c r="F178" s="302" t="s">
        <v>372</v>
      </c>
      <c r="G178" s="281"/>
      <c r="H178" s="281" t="s">
        <v>444</v>
      </c>
      <c r="I178" s="281" t="s">
        <v>374</v>
      </c>
      <c r="J178" s="281">
        <v>255</v>
      </c>
      <c r="K178" s="324"/>
    </row>
    <row r="179" ht="15" customHeight="1">
      <c r="B179" s="303"/>
      <c r="C179" s="281" t="s">
        <v>107</v>
      </c>
      <c r="D179" s="281"/>
      <c r="E179" s="281"/>
      <c r="F179" s="302" t="s">
        <v>372</v>
      </c>
      <c r="G179" s="281"/>
      <c r="H179" s="281" t="s">
        <v>337</v>
      </c>
      <c r="I179" s="281" t="s">
        <v>374</v>
      </c>
      <c r="J179" s="281">
        <v>10</v>
      </c>
      <c r="K179" s="324"/>
    </row>
    <row r="180" ht="15" customHeight="1">
      <c r="B180" s="303"/>
      <c r="C180" s="281" t="s">
        <v>108</v>
      </c>
      <c r="D180" s="281"/>
      <c r="E180" s="281"/>
      <c r="F180" s="302" t="s">
        <v>372</v>
      </c>
      <c r="G180" s="281"/>
      <c r="H180" s="281" t="s">
        <v>445</v>
      </c>
      <c r="I180" s="281" t="s">
        <v>406</v>
      </c>
      <c r="J180" s="281"/>
      <c r="K180" s="324"/>
    </row>
    <row r="181" ht="15" customHeight="1">
      <c r="B181" s="303"/>
      <c r="C181" s="281" t="s">
        <v>446</v>
      </c>
      <c r="D181" s="281"/>
      <c r="E181" s="281"/>
      <c r="F181" s="302" t="s">
        <v>372</v>
      </c>
      <c r="G181" s="281"/>
      <c r="H181" s="281" t="s">
        <v>447</v>
      </c>
      <c r="I181" s="281" t="s">
        <v>406</v>
      </c>
      <c r="J181" s="281"/>
      <c r="K181" s="324"/>
    </row>
    <row r="182" ht="15" customHeight="1">
      <c r="B182" s="303"/>
      <c r="C182" s="281" t="s">
        <v>435</v>
      </c>
      <c r="D182" s="281"/>
      <c r="E182" s="281"/>
      <c r="F182" s="302" t="s">
        <v>372</v>
      </c>
      <c r="G182" s="281"/>
      <c r="H182" s="281" t="s">
        <v>448</v>
      </c>
      <c r="I182" s="281" t="s">
        <v>406</v>
      </c>
      <c r="J182" s="281"/>
      <c r="K182" s="324"/>
    </row>
    <row r="183" ht="15" customHeight="1">
      <c r="B183" s="303"/>
      <c r="C183" s="281" t="s">
        <v>110</v>
      </c>
      <c r="D183" s="281"/>
      <c r="E183" s="281"/>
      <c r="F183" s="302" t="s">
        <v>378</v>
      </c>
      <c r="G183" s="281"/>
      <c r="H183" s="281" t="s">
        <v>449</v>
      </c>
      <c r="I183" s="281" t="s">
        <v>374</v>
      </c>
      <c r="J183" s="281">
        <v>50</v>
      </c>
      <c r="K183" s="324"/>
    </row>
    <row r="184" ht="15" customHeight="1">
      <c r="B184" s="303"/>
      <c r="C184" s="281" t="s">
        <v>450</v>
      </c>
      <c r="D184" s="281"/>
      <c r="E184" s="281"/>
      <c r="F184" s="302" t="s">
        <v>378</v>
      </c>
      <c r="G184" s="281"/>
      <c r="H184" s="281" t="s">
        <v>451</v>
      </c>
      <c r="I184" s="281" t="s">
        <v>452</v>
      </c>
      <c r="J184" s="281"/>
      <c r="K184" s="324"/>
    </row>
    <row r="185" ht="15" customHeight="1">
      <c r="B185" s="303"/>
      <c r="C185" s="281" t="s">
        <v>453</v>
      </c>
      <c r="D185" s="281"/>
      <c r="E185" s="281"/>
      <c r="F185" s="302" t="s">
        <v>378</v>
      </c>
      <c r="G185" s="281"/>
      <c r="H185" s="281" t="s">
        <v>454</v>
      </c>
      <c r="I185" s="281" t="s">
        <v>452</v>
      </c>
      <c r="J185" s="281"/>
      <c r="K185" s="324"/>
    </row>
    <row r="186" ht="15" customHeight="1">
      <c r="B186" s="303"/>
      <c r="C186" s="281" t="s">
        <v>455</v>
      </c>
      <c r="D186" s="281"/>
      <c r="E186" s="281"/>
      <c r="F186" s="302" t="s">
        <v>378</v>
      </c>
      <c r="G186" s="281"/>
      <c r="H186" s="281" t="s">
        <v>456</v>
      </c>
      <c r="I186" s="281" t="s">
        <v>452</v>
      </c>
      <c r="J186" s="281"/>
      <c r="K186" s="324"/>
    </row>
    <row r="187" ht="15" customHeight="1">
      <c r="B187" s="303"/>
      <c r="C187" s="336" t="s">
        <v>457</v>
      </c>
      <c r="D187" s="281"/>
      <c r="E187" s="281"/>
      <c r="F187" s="302" t="s">
        <v>378</v>
      </c>
      <c r="G187" s="281"/>
      <c r="H187" s="281" t="s">
        <v>458</v>
      </c>
      <c r="I187" s="281" t="s">
        <v>459</v>
      </c>
      <c r="J187" s="337" t="s">
        <v>460</v>
      </c>
      <c r="K187" s="324"/>
    </row>
    <row r="188" ht="15" customHeight="1">
      <c r="B188" s="303"/>
      <c r="C188" s="287" t="s">
        <v>39</v>
      </c>
      <c r="D188" s="281"/>
      <c r="E188" s="281"/>
      <c r="F188" s="302" t="s">
        <v>372</v>
      </c>
      <c r="G188" s="281"/>
      <c r="H188" s="277" t="s">
        <v>461</v>
      </c>
      <c r="I188" s="281" t="s">
        <v>462</v>
      </c>
      <c r="J188" s="281"/>
      <c r="K188" s="324"/>
    </row>
    <row r="189" ht="15" customHeight="1">
      <c r="B189" s="303"/>
      <c r="C189" s="287" t="s">
        <v>463</v>
      </c>
      <c r="D189" s="281"/>
      <c r="E189" s="281"/>
      <c r="F189" s="302" t="s">
        <v>372</v>
      </c>
      <c r="G189" s="281"/>
      <c r="H189" s="281" t="s">
        <v>464</v>
      </c>
      <c r="I189" s="281" t="s">
        <v>406</v>
      </c>
      <c r="J189" s="281"/>
      <c r="K189" s="324"/>
    </row>
    <row r="190" ht="15" customHeight="1">
      <c r="B190" s="303"/>
      <c r="C190" s="287" t="s">
        <v>465</v>
      </c>
      <c r="D190" s="281"/>
      <c r="E190" s="281"/>
      <c r="F190" s="302" t="s">
        <v>372</v>
      </c>
      <c r="G190" s="281"/>
      <c r="H190" s="281" t="s">
        <v>466</v>
      </c>
      <c r="I190" s="281" t="s">
        <v>406</v>
      </c>
      <c r="J190" s="281"/>
      <c r="K190" s="324"/>
    </row>
    <row r="191" ht="15" customHeight="1">
      <c r="B191" s="303"/>
      <c r="C191" s="287" t="s">
        <v>467</v>
      </c>
      <c r="D191" s="281"/>
      <c r="E191" s="281"/>
      <c r="F191" s="302" t="s">
        <v>378</v>
      </c>
      <c r="G191" s="281"/>
      <c r="H191" s="281" t="s">
        <v>468</v>
      </c>
      <c r="I191" s="281" t="s">
        <v>406</v>
      </c>
      <c r="J191" s="281"/>
      <c r="K191" s="324"/>
    </row>
    <row r="192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ht="18.75" customHeight="1">
      <c r="B193" s="277"/>
      <c r="C193" s="281"/>
      <c r="D193" s="281"/>
      <c r="E193" s="281"/>
      <c r="F193" s="302"/>
      <c r="G193" s="281"/>
      <c r="H193" s="281"/>
      <c r="I193" s="281"/>
      <c r="J193" s="281"/>
      <c r="K193" s="277"/>
    </row>
    <row r="194" ht="18.75" customHeight="1">
      <c r="B194" s="277"/>
      <c r="C194" s="281"/>
      <c r="D194" s="281"/>
      <c r="E194" s="281"/>
      <c r="F194" s="302"/>
      <c r="G194" s="281"/>
      <c r="H194" s="281"/>
      <c r="I194" s="281"/>
      <c r="J194" s="281"/>
      <c r="K194" s="277"/>
    </row>
    <row r="195" ht="18.75" customHeight="1">
      <c r="B195" s="288"/>
      <c r="C195" s="288"/>
      <c r="D195" s="288"/>
      <c r="E195" s="288"/>
      <c r="F195" s="288"/>
      <c r="G195" s="288"/>
      <c r="H195" s="288"/>
      <c r="I195" s="288"/>
      <c r="J195" s="288"/>
      <c r="K195" s="288"/>
    </row>
    <row r="196" ht="13.5">
      <c r="B196" s="267"/>
      <c r="C196" s="268"/>
      <c r="D196" s="268"/>
      <c r="E196" s="268"/>
      <c r="F196" s="268"/>
      <c r="G196" s="268"/>
      <c r="H196" s="268"/>
      <c r="I196" s="268"/>
      <c r="J196" s="268"/>
      <c r="K196" s="269"/>
    </row>
    <row r="197" ht="21">
      <c r="B197" s="270"/>
      <c r="C197" s="271" t="s">
        <v>469</v>
      </c>
      <c r="D197" s="271"/>
      <c r="E197" s="271"/>
      <c r="F197" s="271"/>
      <c r="G197" s="271"/>
      <c r="H197" s="271"/>
      <c r="I197" s="271"/>
      <c r="J197" s="271"/>
      <c r="K197" s="272"/>
    </row>
    <row r="198" ht="25.5" customHeight="1">
      <c r="B198" s="270"/>
      <c r="C198" s="339" t="s">
        <v>470</v>
      </c>
      <c r="D198" s="339"/>
      <c r="E198" s="339"/>
      <c r="F198" s="339" t="s">
        <v>471</v>
      </c>
      <c r="G198" s="340"/>
      <c r="H198" s="339" t="s">
        <v>472</v>
      </c>
      <c r="I198" s="339"/>
      <c r="J198" s="339"/>
      <c r="K198" s="272"/>
    </row>
    <row r="199" ht="5.25" customHeight="1">
      <c r="B199" s="303"/>
      <c r="C199" s="300"/>
      <c r="D199" s="300"/>
      <c r="E199" s="300"/>
      <c r="F199" s="300"/>
      <c r="G199" s="281"/>
      <c r="H199" s="300"/>
      <c r="I199" s="300"/>
      <c r="J199" s="300"/>
      <c r="K199" s="324"/>
    </row>
    <row r="200" ht="15" customHeight="1">
      <c r="B200" s="303"/>
      <c r="C200" s="281" t="s">
        <v>462</v>
      </c>
      <c r="D200" s="281"/>
      <c r="E200" s="281"/>
      <c r="F200" s="302" t="s">
        <v>40</v>
      </c>
      <c r="G200" s="281"/>
      <c r="H200" s="281" t="s">
        <v>473</v>
      </c>
      <c r="I200" s="281"/>
      <c r="J200" s="281"/>
      <c r="K200" s="324"/>
    </row>
    <row r="201" ht="15" customHeight="1">
      <c r="B201" s="303"/>
      <c r="C201" s="309"/>
      <c r="D201" s="281"/>
      <c r="E201" s="281"/>
      <c r="F201" s="302" t="s">
        <v>41</v>
      </c>
      <c r="G201" s="281"/>
      <c r="H201" s="281" t="s">
        <v>474</v>
      </c>
      <c r="I201" s="281"/>
      <c r="J201" s="281"/>
      <c r="K201" s="324"/>
    </row>
    <row r="202" ht="15" customHeight="1">
      <c r="B202" s="303"/>
      <c r="C202" s="309"/>
      <c r="D202" s="281"/>
      <c r="E202" s="281"/>
      <c r="F202" s="302" t="s">
        <v>44</v>
      </c>
      <c r="G202" s="281"/>
      <c r="H202" s="281" t="s">
        <v>475</v>
      </c>
      <c r="I202" s="281"/>
      <c r="J202" s="281"/>
      <c r="K202" s="324"/>
    </row>
    <row r="203" ht="15" customHeight="1">
      <c r="B203" s="303"/>
      <c r="C203" s="281"/>
      <c r="D203" s="281"/>
      <c r="E203" s="281"/>
      <c r="F203" s="302" t="s">
        <v>42</v>
      </c>
      <c r="G203" s="281"/>
      <c r="H203" s="281" t="s">
        <v>476</v>
      </c>
      <c r="I203" s="281"/>
      <c r="J203" s="281"/>
      <c r="K203" s="324"/>
    </row>
    <row r="204" ht="15" customHeight="1">
      <c r="B204" s="303"/>
      <c r="C204" s="281"/>
      <c r="D204" s="281"/>
      <c r="E204" s="281"/>
      <c r="F204" s="302" t="s">
        <v>43</v>
      </c>
      <c r="G204" s="281"/>
      <c r="H204" s="281" t="s">
        <v>477</v>
      </c>
      <c r="I204" s="281"/>
      <c r="J204" s="281"/>
      <c r="K204" s="324"/>
    </row>
    <row r="205" ht="15" customHeight="1">
      <c r="B205" s="303"/>
      <c r="C205" s="281"/>
      <c r="D205" s="281"/>
      <c r="E205" s="281"/>
      <c r="F205" s="302"/>
      <c r="G205" s="281"/>
      <c r="H205" s="281"/>
      <c r="I205" s="281"/>
      <c r="J205" s="281"/>
      <c r="K205" s="324"/>
    </row>
    <row r="206" ht="15" customHeight="1">
      <c r="B206" s="303"/>
      <c r="C206" s="281" t="s">
        <v>418</v>
      </c>
      <c r="D206" s="281"/>
      <c r="E206" s="281"/>
      <c r="F206" s="302" t="s">
        <v>76</v>
      </c>
      <c r="G206" s="281"/>
      <c r="H206" s="281" t="s">
        <v>478</v>
      </c>
      <c r="I206" s="281"/>
      <c r="J206" s="281"/>
      <c r="K206" s="324"/>
    </row>
    <row r="207" ht="15" customHeight="1">
      <c r="B207" s="303"/>
      <c r="C207" s="309"/>
      <c r="D207" s="281"/>
      <c r="E207" s="281"/>
      <c r="F207" s="302" t="s">
        <v>315</v>
      </c>
      <c r="G207" s="281"/>
      <c r="H207" s="281" t="s">
        <v>316</v>
      </c>
      <c r="I207" s="281"/>
      <c r="J207" s="281"/>
      <c r="K207" s="324"/>
    </row>
    <row r="208" ht="15" customHeight="1">
      <c r="B208" s="303"/>
      <c r="C208" s="281"/>
      <c r="D208" s="281"/>
      <c r="E208" s="281"/>
      <c r="F208" s="302" t="s">
        <v>313</v>
      </c>
      <c r="G208" s="281"/>
      <c r="H208" s="281" t="s">
        <v>479</v>
      </c>
      <c r="I208" s="281"/>
      <c r="J208" s="281"/>
      <c r="K208" s="324"/>
    </row>
    <row r="209" ht="15" customHeight="1">
      <c r="B209" s="341"/>
      <c r="C209" s="309"/>
      <c r="D209" s="309"/>
      <c r="E209" s="309"/>
      <c r="F209" s="302" t="s">
        <v>317</v>
      </c>
      <c r="G209" s="287"/>
      <c r="H209" s="328" t="s">
        <v>318</v>
      </c>
      <c r="I209" s="328"/>
      <c r="J209" s="328"/>
      <c r="K209" s="342"/>
    </row>
    <row r="210" ht="15" customHeight="1">
      <c r="B210" s="341"/>
      <c r="C210" s="309"/>
      <c r="D210" s="309"/>
      <c r="E210" s="309"/>
      <c r="F210" s="302" t="s">
        <v>319</v>
      </c>
      <c r="G210" s="287"/>
      <c r="H210" s="328" t="s">
        <v>298</v>
      </c>
      <c r="I210" s="328"/>
      <c r="J210" s="328"/>
      <c r="K210" s="342"/>
    </row>
    <row r="211" ht="15" customHeight="1">
      <c r="B211" s="341"/>
      <c r="C211" s="309"/>
      <c r="D211" s="309"/>
      <c r="E211" s="309"/>
      <c r="F211" s="343"/>
      <c r="G211" s="287"/>
      <c r="H211" s="344"/>
      <c r="I211" s="344"/>
      <c r="J211" s="344"/>
      <c r="K211" s="342"/>
    </row>
    <row r="212" ht="15" customHeight="1">
      <c r="B212" s="341"/>
      <c r="C212" s="281" t="s">
        <v>442</v>
      </c>
      <c r="D212" s="309"/>
      <c r="E212" s="309"/>
      <c r="F212" s="302">
        <v>1</v>
      </c>
      <c r="G212" s="287"/>
      <c r="H212" s="328" t="s">
        <v>480</v>
      </c>
      <c r="I212" s="328"/>
      <c r="J212" s="328"/>
      <c r="K212" s="342"/>
    </row>
    <row r="213" ht="15" customHeight="1">
      <c r="B213" s="341"/>
      <c r="C213" s="309"/>
      <c r="D213" s="309"/>
      <c r="E213" s="309"/>
      <c r="F213" s="302">
        <v>2</v>
      </c>
      <c r="G213" s="287"/>
      <c r="H213" s="328" t="s">
        <v>481</v>
      </c>
      <c r="I213" s="328"/>
      <c r="J213" s="328"/>
      <c r="K213" s="342"/>
    </row>
    <row r="214" ht="15" customHeight="1">
      <c r="B214" s="341"/>
      <c r="C214" s="309"/>
      <c r="D214" s="309"/>
      <c r="E214" s="309"/>
      <c r="F214" s="302">
        <v>3</v>
      </c>
      <c r="G214" s="287"/>
      <c r="H214" s="328" t="s">
        <v>482</v>
      </c>
      <c r="I214" s="328"/>
      <c r="J214" s="328"/>
      <c r="K214" s="342"/>
    </row>
    <row r="215" ht="15" customHeight="1">
      <c r="B215" s="341"/>
      <c r="C215" s="309"/>
      <c r="D215" s="309"/>
      <c r="E215" s="309"/>
      <c r="F215" s="302">
        <v>4</v>
      </c>
      <c r="G215" s="287"/>
      <c r="H215" s="328" t="s">
        <v>483</v>
      </c>
      <c r="I215" s="328"/>
      <c r="J215" s="328"/>
      <c r="K215" s="342"/>
    </row>
    <row r="216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Macák</dc:creator>
  <cp:lastModifiedBy>Petr Macák</cp:lastModifiedBy>
  <dcterms:created xsi:type="dcterms:W3CDTF">2018-04-05T10:34:40Z</dcterms:created>
  <dcterms:modified xsi:type="dcterms:W3CDTF">2018-04-05T10:34:43Z</dcterms:modified>
</cp:coreProperties>
</file>