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27420" windowHeight="12720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list'!$F$5</definedName>
    <definedName name="MJ">'Krycí list'!$G$5</definedName>
    <definedName name="Mont">'Rekapitulace'!$H$12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'Položky'!$A$1:$G$64</definedName>
    <definedName name="_xlnm.Print_Area" localSheetId="1">'Rekapitulace'!$A$1:$I$26</definedName>
    <definedName name="PocetMJ">'Krycí list'!$G$8</definedName>
    <definedName name="Poznamka">'Krycí list'!$B$37</definedName>
    <definedName name="Projektant">'Krycí list'!$C$8</definedName>
    <definedName name="PSV">'Rekapitulace'!$F$12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<sst xmlns="http://schemas.openxmlformats.org/spreadsheetml/2006/main" count="234" uniqueCount="154">
  <si>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</si>
  <si>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</si>
  <si>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</si>
  <si>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</si>
  <si>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</si>
  <si>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</si>
  <si>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</si>
  <si>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</si>
  <si>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</si>
  <si>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</si>
  <si>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</si>
  <si>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</si>
  <si>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</si>
  <si>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</si>
  <si>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</si>
  <si>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</si>
  <si>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</si>
  <si>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</si>
  <si>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</si>
  <si>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</si>
  <si>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</si>
  <si>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</si>
  <si>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</si>
  <si>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</si>
  <si>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</si>
  <si>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</si>
  <si>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</si>
  <si>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</si>
  <si>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</si>
  <si>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</si>
  <si>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</si>
  <si>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</si>
  <si>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</si>
  <si>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</si>
  <si>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</si>
  <si>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</si>
  <si>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</si>
  <si>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</si>
  <si>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</si>
  <si>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</si>
  <si>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</si>
  <si>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</si>
  <si>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</si>
  <si>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</si>
  <si>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</si>
  <si>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</si>
  <si>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</si>
  <si>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</si>
  <si>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</si>
  <si>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</si>
  <si>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</si>
  <si>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</si>
  <si>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</si>
  <si>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</si>
  <si>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</si>
  <si>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</si>
  <si>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</si>
  <si>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</si>
  <si>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</si>
  <si>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</si>
  <si>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</si>
  <si>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</si>
  <si>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</si>
  <si>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</si>
  <si>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</si>
  <si>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</si>
  <si>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</si>
  <si>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</si>
  <si>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</si>
  <si>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201312</t>
  </si>
  <si>
    <t>3</t>
  </si>
  <si>
    <t>Rekonstrukce střechy</t>
  </si>
  <si>
    <t>komíny</t>
  </si>
  <si>
    <t>314</t>
  </si>
  <si>
    <t>Komín</t>
  </si>
  <si>
    <t>314231126R00</t>
  </si>
  <si>
    <t>Zdivo komínů z CP 29 P25 na MC 10 pod omítku</t>
  </si>
  <si>
    <t>m3</t>
  </si>
  <si>
    <t>počet průduchů:délka*šířka*výška:</t>
  </si>
  <si>
    <t>7:    2,9*0,5*1,2</t>
  </si>
  <si>
    <t>11:  3,8*0,5*1,2</t>
  </si>
  <si>
    <t>2:    0,85*0,5*1,2</t>
  </si>
  <si>
    <t>4:    1,5*0,5*1,2</t>
  </si>
  <si>
    <t>5:    1,8*0,5*1,2</t>
  </si>
  <si>
    <t>8:    3,05*0,5*1,2</t>
  </si>
  <si>
    <t>2:    0,85*0,55*1,35</t>
  </si>
  <si>
    <t>1:    0,55*0,5*1,2</t>
  </si>
  <si>
    <t>10:  3,5*0,5*1,4</t>
  </si>
  <si>
    <t>9:    3,2*0,5*1,3</t>
  </si>
  <si>
    <t>316381116R00</t>
  </si>
  <si>
    <t>Komínové krycí desky s přesahem tl. 80 - 100 mm</t>
  </si>
  <si>
    <t>m2</t>
  </si>
  <si>
    <t>2,9*0,5</t>
  </si>
  <si>
    <t>3,8*0,5</t>
  </si>
  <si>
    <t>0,85*0,5</t>
  </si>
  <si>
    <t>1,5*0,5</t>
  </si>
  <si>
    <t>1,8*0,5</t>
  </si>
  <si>
    <t>3,05*0,5</t>
  </si>
  <si>
    <t>0,55*0,5</t>
  </si>
  <si>
    <t>3,5*0,5</t>
  </si>
  <si>
    <t>3,2*0,5</t>
  </si>
  <si>
    <t>54171079</t>
  </si>
  <si>
    <t>Stříška komínová průduchu</t>
  </si>
  <si>
    <t>kus</t>
  </si>
  <si>
    <t>62</t>
  </si>
  <si>
    <t>Úpravy povrchů vnější</t>
  </si>
  <si>
    <t>622471317RW1</t>
  </si>
  <si>
    <t>Nátěr nebo nástřik stěn vnějších, složitost 1 - 2 barva akrylátová</t>
  </si>
  <si>
    <t>(2,9*2+2*0,5)*1,2</t>
  </si>
  <si>
    <t>(3,8*2+2*0,5)*1,2</t>
  </si>
  <si>
    <t>(0,85*2+2*0,5)*1,2</t>
  </si>
  <si>
    <t>(1,5*2+2*0,5)*1,2</t>
  </si>
  <si>
    <t>(1,8*2+2*0,5)*1,2</t>
  </si>
  <si>
    <t>(3,05*2+2*0,5)*1,2</t>
  </si>
  <si>
    <t>(0,85*2+2*0,55)*1,35</t>
  </si>
  <si>
    <t>(0,55*2+2*0,5)*1,2</t>
  </si>
  <si>
    <t>(3,5*2+2*0,5)*1,4</t>
  </si>
  <si>
    <t>(3,2*2+2*0,5)*1,3</t>
  </si>
  <si>
    <t>622472112R00</t>
  </si>
  <si>
    <t>Omítka stěn vnější ze SMS štuková slož. II. ručně</t>
  </si>
  <si>
    <t>96</t>
  </si>
  <si>
    <t>Bourání konstrukcí</t>
  </si>
  <si>
    <t>962032641R00</t>
  </si>
  <si>
    <t>Bourání zdiva komínového z cihel na MC</t>
  </si>
  <si>
    <t>99</t>
  </si>
  <si>
    <t>Staveništní přesun hmot</t>
  </si>
  <si>
    <t>999281111R00</t>
  </si>
  <si>
    <t xml:space="preserve">Přesun hmot pro opravy a údržbu do výšky 25 m </t>
  </si>
  <si>
    <t>t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</si>
  <si>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</si>
  <si>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</si>
  <si>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</si>
  <si>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</si>
  <si>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</si>
  <si>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</si>
  <si>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</si>
  <si>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</si>
  <si>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</si>
  <si>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</si>
  <si>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</si>
  <si>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</si>
  <si>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</si>
  <si>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</si>
  <si>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979999998R00</t>
  </si>
  <si>
    <t xml:space="preserve">Poplatek za skládku suti 5% příměsí - DUFONEV Brno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</si>
  <si>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</si>
  <si>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</si>
  <si>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</si>
  <si>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</si>
  <si>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</si>
  <si>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</si>
  <si>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</si>
  <si>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</si>
  <si>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MARTIN ŠKARBUŠKA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</si>
</sst>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left"/>
    </xf>
    <xf numFmtId="0" fontId="0" fillId="0" borderId="23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4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1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6" xfId="0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3" xfId="0" applyNumberFormat="1" applyBorder="1" applyAlignment="1">
      <alignment horizontal="right"/>
    </xf>
    <xf numFmtId="167" fontId="0" fillId="0" borderId="2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167" fontId="7" fillId="33" borderId="46" xfId="0" applyNumberFormat="1" applyFont="1" applyFill="1" applyBorder="1" applyAlignment="1">
      <alignment/>
    </xf>
    <xf numFmtId="0" fontId="7" fillId="33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50" xfId="46" applyFont="1" applyBorder="1">
      <alignment/>
      <protection/>
    </xf>
    <xf numFmtId="0" fontId="0" fillId="0" borderId="50" xfId="46" applyBorder="1">
      <alignment/>
      <protection/>
    </xf>
    <xf numFmtId="0" fontId="0" fillId="0" borderId="50" xfId="46" applyBorder="1" applyAlignment="1">
      <alignment horizontal="right"/>
      <protection/>
    </xf>
    <xf numFmtId="0" fontId="0" fillId="0" borderId="51" xfId="46" applyFont="1" applyBorder="1">
      <alignment/>
      <protection/>
    </xf>
    <xf numFmtId="0" fontId="0" fillId="0" borderId="50" xfId="0" applyNumberFormat="1" applyBorder="1" applyAlignment="1">
      <alignment horizontal="left"/>
    </xf>
    <xf numFmtId="0" fontId="0" fillId="0" borderId="52" xfId="0" applyNumberFormat="1" applyBorder="1" applyAlignment="1">
      <alignment/>
    </xf>
    <xf numFmtId="0" fontId="3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8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0" fillId="35" borderId="57" xfId="0" applyFill="1" applyBorder="1" applyAlignment="1">
      <alignment/>
    </xf>
    <xf numFmtId="0" fontId="1" fillId="35" borderId="58" xfId="0" applyFont="1" applyFill="1" applyBorder="1" applyAlignment="1">
      <alignment horizontal="right"/>
    </xf>
    <xf numFmtId="0" fontId="1" fillId="35" borderId="39" xfId="0" applyFont="1" applyFill="1" applyBorder="1" applyAlignment="1">
      <alignment horizontal="right"/>
    </xf>
    <xf numFmtId="0" fontId="1" fillId="35" borderId="40" xfId="0" applyFont="1" applyFill="1" applyBorder="1" applyAlignment="1">
      <alignment horizontal="center"/>
    </xf>
    <xf numFmtId="4" fontId="6" fillId="35" borderId="39" xfId="0" applyNumberFormat="1" applyFont="1" applyFill="1" applyBorder="1" applyAlignment="1">
      <alignment horizontal="right"/>
    </xf>
    <xf numFmtId="4" fontId="6" fillId="35" borderId="57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166" fontId="0" fillId="0" borderId="5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33" borderId="45" xfId="0" applyFill="1" applyBorder="1" applyAlignment="1">
      <alignment/>
    </xf>
    <xf numFmtId="0" fontId="1" fillId="33" borderId="46" xfId="0" applyFont="1" applyFill="1" applyBorder="1" applyAlignment="1">
      <alignment/>
    </xf>
    <xf numFmtId="0" fontId="0" fillId="33" borderId="46" xfId="0" applyFill="1" applyBorder="1" applyAlignment="1">
      <alignment/>
    </xf>
    <xf numFmtId="4" fontId="0" fillId="33" borderId="60" xfId="0" applyNumberFormat="1" applyFill="1" applyBorder="1" applyAlignment="1">
      <alignment/>
    </xf>
    <xf numFmtId="4" fontId="0" fillId="33" borderId="45" xfId="0" applyNumberFormat="1" applyFill="1" applyBorder="1" applyAlignment="1">
      <alignment/>
    </xf>
    <xf numFmtId="4" fontId="0" fillId="33" borderId="4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9" fillId="0" borderId="51" xfId="46" applyFont="1" applyBorder="1" applyAlignment="1">
      <alignment horizontal="right"/>
      <protection/>
    </xf>
    <xf numFmtId="0" fontId="0" fillId="0" borderId="50" xfId="46" applyBorder="1" applyAlignment="1">
      <alignment horizontal="left"/>
      <protection/>
    </xf>
    <xf numFmtId="0" fontId="0" fillId="0" borderId="52" xfId="46" applyBorder="1">
      <alignment/>
      <protection/>
    </xf>
    <xf numFmtId="0" fontId="9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9" fillId="34" borderId="59" xfId="46" applyNumberFormat="1" applyFont="1" applyFill="1" applyBorder="1">
      <alignment/>
      <protection/>
    </xf>
    <xf numFmtId="0" fontId="9" fillId="34" borderId="41" xfId="46" applyFont="1" applyFill="1" applyBorder="1" applyAlignment="1">
      <alignment horizontal="center"/>
      <protection/>
    </xf>
    <xf numFmtId="0" fontId="9" fillId="34" borderId="41" xfId="46" applyNumberFormat="1" applyFont="1" applyFill="1" applyBorder="1" applyAlignment="1">
      <alignment horizontal="center"/>
      <protection/>
    </xf>
    <xf numFmtId="0" fontId="9" fillId="34" borderId="59" xfId="46" applyFont="1" applyFill="1" applyBorder="1" applyAlignment="1">
      <alignment horizontal="center"/>
      <protection/>
    </xf>
    <xf numFmtId="0" fontId="1" fillId="0" borderId="61" xfId="46" applyFont="1" applyBorder="1" applyAlignment="1">
      <alignment horizontal="center"/>
      <protection/>
    </xf>
    <xf numFmtId="49" fontId="1" fillId="0" borderId="61" xfId="46" applyNumberFormat="1" applyFont="1" applyBorder="1" applyAlignment="1">
      <alignment horizontal="left"/>
      <protection/>
    </xf>
    <xf numFmtId="0" fontId="1" fillId="0" borderId="61" xfId="46" applyFont="1" applyBorder="1">
      <alignment/>
      <protection/>
    </xf>
    <xf numFmtId="0" fontId="0" fillId="0" borderId="61" xfId="46" applyBorder="1" applyAlignment="1">
      <alignment horizontal="center"/>
      <protection/>
    </xf>
    <xf numFmtId="0" fontId="0" fillId="0" borderId="61" xfId="46" applyNumberFormat="1" applyBorder="1" applyAlignment="1">
      <alignment horizontal="right"/>
      <protection/>
    </xf>
    <xf numFmtId="0" fontId="0" fillId="0" borderId="61" xfId="46" applyNumberFormat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Border="1" applyAlignment="1">
      <alignment horizontal="center" vertical="top"/>
      <protection/>
    </xf>
    <xf numFmtId="49" fontId="8" fillId="0" borderId="61" xfId="46" applyNumberFormat="1" applyFont="1" applyBorder="1" applyAlignment="1">
      <alignment horizontal="left" vertical="top"/>
      <protection/>
    </xf>
    <xf numFmtId="0" fontId="8" fillId="0" borderId="61" xfId="46" applyFont="1" applyBorder="1" applyAlignment="1">
      <alignment wrapText="1"/>
      <protection/>
    </xf>
    <xf numFmtId="49" fontId="8" fillId="0" borderId="61" xfId="46" applyNumberFormat="1" applyFont="1" applyBorder="1" applyAlignment="1">
      <alignment horizontal="center" shrinkToFit="1"/>
      <protection/>
    </xf>
    <xf numFmtId="4" fontId="8" fillId="0" borderId="61" xfId="46" applyNumberFormat="1" applyFont="1" applyBorder="1" applyAlignment="1">
      <alignment horizontal="right"/>
      <protection/>
    </xf>
    <xf numFmtId="4" fontId="8" fillId="0" borderId="61" xfId="46" applyNumberFormat="1" applyFont="1" applyBorder="1">
      <alignment/>
      <protection/>
    </xf>
    <xf numFmtId="0" fontId="9" fillId="0" borderId="61" xfId="46" applyFont="1" applyBorder="1" applyAlignment="1">
      <alignment horizontal="center"/>
      <protection/>
    </xf>
    <xf numFmtId="49" fontId="9" fillId="0" borderId="61" xfId="46" applyNumberFormat="1" applyFont="1" applyBorder="1" applyAlignment="1">
      <alignment horizontal="left"/>
      <protection/>
    </xf>
    <xf numFmtId="0" fontId="14" fillId="0" borderId="0" xfId="46" applyFont="1" applyAlignment="1">
      <alignment wrapText="1"/>
      <protection/>
    </xf>
    <xf numFmtId="4" fontId="15" fillId="36" borderId="61" xfId="46" applyNumberFormat="1" applyFont="1" applyFill="1" applyBorder="1" applyAlignment="1">
      <alignment horizontal="right" wrapText="1"/>
      <protection/>
    </xf>
    <xf numFmtId="0" fontId="15" fillId="36" borderId="61" xfId="46" applyFont="1" applyFill="1" applyBorder="1" applyAlignment="1">
      <alignment horizontal="left" wrapText="1"/>
      <protection/>
    </xf>
    <xf numFmtId="0" fontId="15" fillId="0" borderId="61" xfId="0" applyFont="1" applyBorder="1" applyAlignment="1">
      <alignment horizontal="right"/>
    </xf>
    <xf numFmtId="0" fontId="0" fillId="33" borderId="62" xfId="46" applyFill="1" applyBorder="1" applyAlignment="1">
      <alignment horizontal="center"/>
      <protection/>
    </xf>
    <xf numFmtId="49" fontId="3" fillId="33" borderId="62" xfId="46" applyNumberFormat="1" applyFont="1" applyFill="1" applyBorder="1" applyAlignment="1">
      <alignment horizontal="left"/>
      <protection/>
    </xf>
    <xf numFmtId="0" fontId="3" fillId="33" borderId="62" xfId="46" applyFont="1" applyFill="1" applyBorder="1">
      <alignment/>
      <protection/>
    </xf>
    <xf numFmtId="4" fontId="0" fillId="33" borderId="62" xfId="46" applyNumberFormat="1" applyFill="1" applyBorder="1" applyAlignment="1">
      <alignment horizontal="right"/>
      <protection/>
    </xf>
    <xf numFmtId="4" fontId="1" fillId="33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7" fillId="0" borderId="0" xfId="46" applyFont="1" applyAlignment="1">
      <alignment/>
      <protection/>
    </xf>
    <xf numFmtId="0" fontId="18" fillId="0" borderId="0" xfId="46" applyFont="1" applyBorder="1">
      <alignment/>
      <protection/>
    </xf>
    <xf numFmtId="3" fontId="18" fillId="0" borderId="0" xfId="46" applyNumberFormat="1" applyFont="1" applyBorder="1" applyAlignment="1">
      <alignment horizontal="right"/>
      <protection/>
    </xf>
    <xf numFmtId="4" fontId="18" fillId="0" borderId="0" xfId="46" applyNumberFormat="1" applyFont="1" applyBorder="1">
      <alignment/>
      <protection/>
    </xf>
    <xf numFmtId="0" fontId="1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2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1" fillId="33" borderId="46" xfId="0" applyNumberFormat="1" applyFont="1" applyFill="1" applyBorder="1" applyAlignment="1">
      <alignment horizontal="right"/>
    </xf>
    <xf numFmtId="3" fontId="1" fillId="33" borderId="60" xfId="0" applyNumberFormat="1" applyFont="1" applyFill="1" applyBorder="1" applyAlignment="1">
      <alignment horizontal="right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left"/>
      <protection/>
    </xf>
    <xf numFmtId="0" fontId="0" fillId="0" borderId="53" xfId="46" applyFont="1" applyBorder="1" applyAlignment="1">
      <alignment horizontal="left"/>
      <protection/>
    </xf>
    <xf numFmtId="0" fontId="0" fillId="0" borderId="70" xfId="46" applyFont="1" applyBorder="1" applyAlignment="1">
      <alignment horizontal="left"/>
      <protection/>
    </xf>
    <xf numFmtId="49" fontId="15" fillId="36" borderId="25" xfId="46" applyNumberFormat="1" applyFont="1" applyFill="1" applyBorder="1" applyAlignment="1">
      <alignment horizontal="left" wrapText="1"/>
      <protection/>
    </xf>
    <xf numFmtId="49" fontId="16" fillId="0" borderId="0" xfId="0" applyNumberFormat="1" applyFont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0" fillId="0" borderId="67" xfId="46" applyNumberFormat="1" applyFont="1" applyBorder="1" applyAlignment="1">
      <alignment horizontal="center"/>
      <protection/>
    </xf>
    <xf numFmtId="0" fontId="0" fillId="0" borderId="69" xfId="46" applyBorder="1" applyAlignment="1">
      <alignment horizontal="center" shrinkToFit="1"/>
      <protection/>
    </xf>
    <xf numFmtId="0" fontId="0" fillId="0" borderId="53" xfId="46" applyBorder="1" applyAlignment="1">
      <alignment horizontal="center" shrinkToFit="1"/>
      <protection/>
    </xf>
    <xf numFmtId="0" fontId="0" fillId="0" borderId="70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6" t="str">
        <f>Rekapitulace!G2</f>
        <v>komíny</v>
      </c>
      <c r="E2" s="4"/>
      <c r="F2" s="4"/>
      <c r="G2" s="7"/>
    </row>
    <row r="3" spans="1:7" ht="3" customHeight="1" hidden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70</v>
      </c>
      <c r="B5" s="16"/>
      <c r="C5" s="17" t="s">
        <v>71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69</v>
      </c>
      <c r="B7" s="16"/>
      <c r="C7" s="17"/>
      <c r="D7" s="18"/>
      <c r="E7" s="18"/>
      <c r="F7" s="24"/>
      <c r="G7" s="14"/>
    </row>
    <row r="8" spans="1:9" ht="12.75">
      <c r="A8" s="19" t="s">
        <v>8</v>
      </c>
      <c r="B8" s="21"/>
      <c r="C8" s="183"/>
      <c r="D8" s="184"/>
      <c r="E8" s="25" t="s">
        <v>9</v>
      </c>
      <c r="F8" s="26"/>
      <c r="G8" s="27"/>
      <c r="H8" s="28"/>
      <c r="I8" s="28"/>
    </row>
    <row r="9" spans="1:7" ht="12.75">
      <c r="A9" s="19" t="s">
        <v>10</v>
      </c>
      <c r="B9" s="21"/>
      <c r="C9" s="183"/>
      <c r="D9" s="184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>
        <v>12</v>
      </c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85" t="s">
        <v>153</v>
      </c>
      <c r="F12" s="186"/>
      <c r="G12" s="187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75" customHeight="1">
      <c r="A15" s="45"/>
      <c r="B15" s="8" t="s">
        <v>19</v>
      </c>
      <c r="C15" s="46">
        <f>Dodavka</f>
        <v>0</v>
      </c>
      <c r="D15" s="47" t="str">
        <f>Rekapitulace!A17</f>
        <v>Ztížené výrobní podmínky</v>
      </c>
      <c r="E15" s="48"/>
      <c r="F15" s="49"/>
      <c r="G15" s="46">
        <f>Rekapitulace!I17</f>
        <v>0</v>
      </c>
    </row>
    <row r="16" spans="1:7" ht="15.75" customHeight="1">
      <c r="A16" s="45" t="s">
        <v>20</v>
      </c>
      <c r="B16" s="8" t="s">
        <v>21</v>
      </c>
      <c r="C16" s="46">
        <f>Mont</f>
        <v>0</v>
      </c>
      <c r="D16" s="30" t="str">
        <f>Rekapitulace!A18</f>
        <v>Oborová přirážka</v>
      </c>
      <c r="E16" s="50"/>
      <c r="F16" s="51"/>
      <c r="G16" s="46">
        <f>Rekapitulace!I18</f>
        <v>0</v>
      </c>
    </row>
    <row r="17" spans="1:7" ht="15.75" customHeight="1">
      <c r="A17" s="45" t="s">
        <v>22</v>
      </c>
      <c r="B17" s="8" t="s">
        <v>23</v>
      </c>
      <c r="C17" s="46">
        <f>HSV</f>
        <v>0</v>
      </c>
      <c r="D17" s="30" t="str">
        <f>Rekapitulace!A19</f>
        <v>Přesun stavebních kapacit</v>
      </c>
      <c r="E17" s="50"/>
      <c r="F17" s="51"/>
      <c r="G17" s="46">
        <f>Rekapitulace!I19</f>
        <v>0</v>
      </c>
    </row>
    <row r="18" spans="1:7" ht="15.75" customHeight="1">
      <c r="A18" s="52" t="s">
        <v>24</v>
      </c>
      <c r="B18" s="8" t="s">
        <v>25</v>
      </c>
      <c r="C18" s="46">
        <f>PSV</f>
        <v>0</v>
      </c>
      <c r="D18" s="30" t="str">
        <f>Rekapitulace!A20</f>
        <v>Mimostaveništní doprava</v>
      </c>
      <c r="E18" s="50"/>
      <c r="F18" s="51"/>
      <c r="G18" s="46">
        <f>Rekapitulace!I20</f>
        <v>0</v>
      </c>
    </row>
    <row r="19" spans="1:7" ht="15.75" customHeight="1">
      <c r="A19" s="53" t="s">
        <v>26</v>
      </c>
      <c r="B19" s="8"/>
      <c r="C19" s="46">
        <f>SUM(C15:C18)</f>
        <v>0</v>
      </c>
      <c r="D19" s="54" t="str">
        <f>Rekapitulace!A21</f>
        <v>Zařízení staveniště</v>
      </c>
      <c r="E19" s="50"/>
      <c r="F19" s="51"/>
      <c r="G19" s="46">
        <f>Rekapitulace!I21</f>
        <v>0</v>
      </c>
    </row>
    <row r="20" spans="1:7" ht="15.75" customHeight="1">
      <c r="A20" s="53"/>
      <c r="B20" s="8"/>
      <c r="C20" s="46"/>
      <c r="D20" s="30" t="str">
        <f>Rekapitulace!A22</f>
        <v>Provoz investora</v>
      </c>
      <c r="E20" s="50"/>
      <c r="F20" s="51"/>
      <c r="G20" s="46">
        <f>Rekapitulace!I22</f>
        <v>0</v>
      </c>
    </row>
    <row r="21" spans="1:7" ht="15.75" customHeight="1">
      <c r="A21" s="53" t="s">
        <v>27</v>
      </c>
      <c r="B21" s="8"/>
      <c r="C21" s="46">
        <f>HZS</f>
        <v>0</v>
      </c>
      <c r="D21" s="30" t="str">
        <f>Rekapitulace!A23</f>
        <v>Kompletační činnost (IČD)</v>
      </c>
      <c r="E21" s="50"/>
      <c r="F21" s="51"/>
      <c r="G21" s="46">
        <f>Rekapitulace!I23</f>
        <v>0</v>
      </c>
    </row>
    <row r="22" spans="1:7" ht="15.7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7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15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15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0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0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182"/>
      <c r="C37" s="182"/>
      <c r="D37" s="182"/>
      <c r="E37" s="182"/>
      <c r="F37" s="182"/>
      <c r="G37" s="182"/>
      <c r="H37" t="s">
        <v>4</v>
      </c>
    </row>
    <row r="38" spans="1:8" ht="12.75" customHeight="1">
      <c r="A38" s="75"/>
      <c r="B38" s="182"/>
      <c r="C38" s="182"/>
      <c r="D38" s="182"/>
      <c r="E38" s="182"/>
      <c r="F38" s="182"/>
      <c r="G38" s="182"/>
      <c r="H38" t="s">
        <v>4</v>
      </c>
    </row>
    <row r="39" spans="1:8" ht="12.75">
      <c r="A39" s="75"/>
      <c r="B39" s="182"/>
      <c r="C39" s="182"/>
      <c r="D39" s="182"/>
      <c r="E39" s="182"/>
      <c r="F39" s="182"/>
      <c r="G39" s="182"/>
      <c r="H39" t="s">
        <v>4</v>
      </c>
    </row>
    <row r="40" spans="1:8" ht="12.75">
      <c r="A40" s="75"/>
      <c r="B40" s="182"/>
      <c r="C40" s="182"/>
      <c r="D40" s="182"/>
      <c r="E40" s="182"/>
      <c r="F40" s="182"/>
      <c r="G40" s="182"/>
      <c r="H40" t="s">
        <v>4</v>
      </c>
    </row>
    <row r="41" spans="1:8" ht="12.75">
      <c r="A41" s="75"/>
      <c r="B41" s="182"/>
      <c r="C41" s="182"/>
      <c r="D41" s="182"/>
      <c r="E41" s="182"/>
      <c r="F41" s="182"/>
      <c r="G41" s="182"/>
      <c r="H41" t="s">
        <v>4</v>
      </c>
    </row>
    <row r="42" spans="1:8" ht="12.75">
      <c r="A42" s="75"/>
      <c r="B42" s="182"/>
      <c r="C42" s="182"/>
      <c r="D42" s="182"/>
      <c r="E42" s="182"/>
      <c r="F42" s="182"/>
      <c r="G42" s="182"/>
      <c r="H42" t="s">
        <v>4</v>
      </c>
    </row>
    <row r="43" spans="1:8" ht="12.75">
      <c r="A43" s="75"/>
      <c r="B43" s="182"/>
      <c r="C43" s="182"/>
      <c r="D43" s="182"/>
      <c r="E43" s="182"/>
      <c r="F43" s="182"/>
      <c r="G43" s="182"/>
      <c r="H43" t="s">
        <v>4</v>
      </c>
    </row>
    <row r="44" spans="1:8" ht="12.75">
      <c r="A44" s="75"/>
      <c r="B44" s="182"/>
      <c r="C44" s="182"/>
      <c r="D44" s="182"/>
      <c r="E44" s="182"/>
      <c r="F44" s="182"/>
      <c r="G44" s="182"/>
      <c r="H44" t="s">
        <v>4</v>
      </c>
    </row>
    <row r="45" spans="1:8" ht="0.75" customHeight="1">
      <c r="A45" s="75"/>
      <c r="B45" s="182"/>
      <c r="C45" s="182"/>
      <c r="D45" s="182"/>
      <c r="E45" s="182"/>
      <c r="F45" s="182"/>
      <c r="G45" s="182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B47:G47"/>
    <mergeCell ref="B48:G48"/>
    <mergeCell ref="B37:G45"/>
    <mergeCell ref="B53:G53"/>
    <mergeCell ref="C8:D8"/>
    <mergeCell ref="C9:D9"/>
    <mergeCell ref="E12:G12"/>
    <mergeCell ref="B46:G46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6"/>
  <sheetViews>
    <sheetView zoomScalePageLayoutView="0" workbookViewId="0" topLeftCell="A1">
      <selection activeCell="H25" sqref="H25:I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0" t="s">
        <v>5</v>
      </c>
      <c r="B1" s="191"/>
      <c r="C1" s="76" t="str">
        <f>CONCATENATE(cislostavby," ",nazevstavby)</f>
        <v>201312 </v>
      </c>
      <c r="D1" s="77"/>
      <c r="E1" s="78"/>
      <c r="F1" s="77"/>
      <c r="G1" s="79" t="s">
        <v>44</v>
      </c>
      <c r="H1" s="80"/>
      <c r="I1" s="81"/>
    </row>
    <row r="2" spans="1:9" ht="13.5" thickBot="1">
      <c r="A2" s="192" t="s">
        <v>1</v>
      </c>
      <c r="B2" s="193"/>
      <c r="C2" s="82" t="str">
        <f>CONCATENATE(cisloobjektu," ",nazevobjektu)</f>
        <v>3 Rekonstrukce střechy</v>
      </c>
      <c r="D2" s="83"/>
      <c r="E2" s="84"/>
      <c r="F2" s="83"/>
      <c r="G2" s="194" t="s">
        <v>72</v>
      </c>
      <c r="H2" s="195"/>
      <c r="I2" s="196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2.75">
      <c r="A7" s="177" t="str">
        <f>Položky!B7</f>
        <v>314</v>
      </c>
      <c r="B7" s="94" t="str">
        <f>Položky!C7</f>
        <v>Komín</v>
      </c>
      <c r="D7" s="95"/>
      <c r="E7" s="178">
        <f>Položky!BA34</f>
        <v>0</v>
      </c>
      <c r="F7" s="179">
        <f>Položky!BB34</f>
        <v>0</v>
      </c>
      <c r="G7" s="179">
        <f>Položky!BC34</f>
        <v>0</v>
      </c>
      <c r="H7" s="179">
        <f>Položky!BD34</f>
        <v>0</v>
      </c>
      <c r="I7" s="180">
        <f>Položky!BE34</f>
        <v>0</v>
      </c>
    </row>
    <row r="8" spans="1:9" s="13" customFormat="1" ht="12.75">
      <c r="A8" s="177" t="str">
        <f>Položky!B35</f>
        <v>62</v>
      </c>
      <c r="B8" s="94" t="str">
        <f>Položky!C35</f>
        <v>Úpravy povrchů vnější</v>
      </c>
      <c r="D8" s="95"/>
      <c r="E8" s="178">
        <f>Položky!BA49</f>
        <v>0</v>
      </c>
      <c r="F8" s="179">
        <f>Položky!BB49</f>
        <v>0</v>
      </c>
      <c r="G8" s="179">
        <f>Položky!BC49</f>
        <v>0</v>
      </c>
      <c r="H8" s="179">
        <f>Položky!BD49</f>
        <v>0</v>
      </c>
      <c r="I8" s="180">
        <f>Položky!BE49</f>
        <v>0</v>
      </c>
    </row>
    <row r="9" spans="1:9" s="13" customFormat="1" ht="12.75">
      <c r="A9" s="177" t="str">
        <f>Položky!B50</f>
        <v>96</v>
      </c>
      <c r="B9" s="94" t="str">
        <f>Položky!C50</f>
        <v>Bourání konstrukcí</v>
      </c>
      <c r="D9" s="95"/>
      <c r="E9" s="178">
        <f>Položky!BA52</f>
        <v>0</v>
      </c>
      <c r="F9" s="179">
        <f>Položky!BB52</f>
        <v>0</v>
      </c>
      <c r="G9" s="179">
        <f>Položky!BC52</f>
        <v>0</v>
      </c>
      <c r="H9" s="179">
        <f>Položky!BD52</f>
        <v>0</v>
      </c>
      <c r="I9" s="180">
        <f>Položky!BE52</f>
        <v>0</v>
      </c>
    </row>
    <row r="10" spans="1:9" s="13" customFormat="1" ht="12.75">
      <c r="A10" s="177" t="str">
        <f>Položky!B53</f>
        <v>99</v>
      </c>
      <c r="B10" s="94" t="str">
        <f>Položky!C53</f>
        <v>Staveništní přesun hmot</v>
      </c>
      <c r="D10" s="95"/>
      <c r="E10" s="178">
        <f>Položky!BA55</f>
        <v>0</v>
      </c>
      <c r="F10" s="179">
        <f>Položky!BB55</f>
        <v>0</v>
      </c>
      <c r="G10" s="179">
        <f>Položky!BC55</f>
        <v>0</v>
      </c>
      <c r="H10" s="179">
        <f>Položky!BD55</f>
        <v>0</v>
      </c>
      <c r="I10" s="180">
        <f>Položky!BE55</f>
        <v>0</v>
      </c>
    </row>
    <row r="11" spans="1:9" s="13" customFormat="1" ht="13.5" thickBot="1">
      <c r="A11" s="177" t="str">
        <f>Položky!B56</f>
        <v>D96</v>
      </c>
      <c r="B11" s="94" t="str">
        <f>Položky!C56</f>
        <v>Přesuny suti a vybouraných hmot</v>
      </c>
      <c r="D11" s="95"/>
      <c r="E11" s="178">
        <f>Položky!BA64</f>
        <v>0</v>
      </c>
      <c r="F11" s="179">
        <f>Položky!BB64</f>
        <v>0</v>
      </c>
      <c r="G11" s="179">
        <f>Položky!BC64</f>
        <v>0</v>
      </c>
      <c r="H11" s="179">
        <f>Položky!BD64</f>
        <v>0</v>
      </c>
      <c r="I11" s="180">
        <f>Položky!BE64</f>
        <v>0</v>
      </c>
    </row>
    <row r="12" spans="1:9" s="102" customFormat="1" ht="13.5" thickBot="1">
      <c r="A12" s="96"/>
      <c r="B12" s="97" t="s">
        <v>51</v>
      </c>
      <c r="C12" s="97"/>
      <c r="D12" s="98"/>
      <c r="E12" s="99">
        <f>SUM(E7:E11)</f>
        <v>0</v>
      </c>
      <c r="F12" s="100">
        <f>SUM(F7:F11)</f>
        <v>0</v>
      </c>
      <c r="G12" s="100">
        <f>SUM(G7:G11)</f>
        <v>0</v>
      </c>
      <c r="H12" s="100">
        <f>SUM(H7:H11)</f>
        <v>0</v>
      </c>
      <c r="I12" s="101">
        <f>SUM(I7:I11)</f>
        <v>0</v>
      </c>
    </row>
    <row r="13" spans="1:9" ht="12.75">
      <c r="A13" s="13"/>
      <c r="B13" s="13"/>
      <c r="C13" s="13"/>
      <c r="D13" s="13"/>
      <c r="E13" s="13"/>
      <c r="F13" s="13"/>
      <c r="G13" s="13"/>
      <c r="H13" s="13"/>
      <c r="I13" s="13"/>
    </row>
    <row r="14" spans="1:57" ht="19.5" customHeight="1">
      <c r="A14" s="86" t="s">
        <v>52</v>
      </c>
      <c r="B14" s="86"/>
      <c r="C14" s="86"/>
      <c r="D14" s="86"/>
      <c r="E14" s="86"/>
      <c r="F14" s="86"/>
      <c r="G14" s="103"/>
      <c r="H14" s="86"/>
      <c r="I14" s="86"/>
      <c r="BA14" s="35"/>
      <c r="BB14" s="35"/>
      <c r="BC14" s="35"/>
      <c r="BD14" s="35"/>
      <c r="BE14" s="35"/>
    </row>
    <row r="15" ht="13.5" thickBot="1"/>
    <row r="16" spans="1:9" ht="12.75">
      <c r="A16" s="104" t="s">
        <v>53</v>
      </c>
      <c r="B16" s="105"/>
      <c r="C16" s="105"/>
      <c r="D16" s="106"/>
      <c r="E16" s="107" t="s">
        <v>54</v>
      </c>
      <c r="F16" s="108" t="s">
        <v>55</v>
      </c>
      <c r="G16" s="109" t="s">
        <v>56</v>
      </c>
      <c r="H16" s="110"/>
      <c r="I16" s="111" t="s">
        <v>54</v>
      </c>
    </row>
    <row r="17" spans="1:53" ht="12.75">
      <c r="A17" s="112" t="s">
        <v>145</v>
      </c>
      <c r="B17" s="113"/>
      <c r="C17" s="113"/>
      <c r="D17" s="114"/>
      <c r="E17" s="115"/>
      <c r="F17" s="116"/>
      <c r="G17" s="117">
        <f aca="true" t="shared" si="0" ref="G17:G24">CHOOSE(BA17+1,HSV+PSV,HSV+PSV+Mont,HSV+PSV+Dodavka+Mont,HSV,PSV,Mont,Dodavka,Mont+Dodavka,0)</f>
        <v>0</v>
      </c>
      <c r="H17" s="118"/>
      <c r="I17" s="119">
        <f aca="true" t="shared" si="1" ref="I17:I24">E17+F17*G17/100</f>
        <v>0</v>
      </c>
      <c r="BA17">
        <v>0</v>
      </c>
    </row>
    <row r="18" spans="1:53" ht="12.75">
      <c r="A18" s="112" t="s">
        <v>146</v>
      </c>
      <c r="B18" s="113"/>
      <c r="C18" s="113"/>
      <c r="D18" s="114"/>
      <c r="E18" s="115"/>
      <c r="F18" s="116"/>
      <c r="G18" s="117">
        <f t="shared" si="0"/>
        <v>0</v>
      </c>
      <c r="H18" s="118"/>
      <c r="I18" s="119">
        <f t="shared" si="1"/>
        <v>0</v>
      </c>
      <c r="BA18">
        <v>0</v>
      </c>
    </row>
    <row r="19" spans="1:53" ht="12.75">
      <c r="A19" s="112" t="s">
        <v>147</v>
      </c>
      <c r="B19" s="113"/>
      <c r="C19" s="113"/>
      <c r="D19" s="114"/>
      <c r="E19" s="115"/>
      <c r="F19" s="116"/>
      <c r="G19" s="117">
        <f t="shared" si="0"/>
        <v>0</v>
      </c>
      <c r="H19" s="118"/>
      <c r="I19" s="119">
        <f t="shared" si="1"/>
        <v>0</v>
      </c>
      <c r="BA19">
        <v>0</v>
      </c>
    </row>
    <row r="20" spans="1:53" ht="12.75">
      <c r="A20" s="112" t="s">
        <v>148</v>
      </c>
      <c r="B20" s="113"/>
      <c r="C20" s="113"/>
      <c r="D20" s="114"/>
      <c r="E20" s="115"/>
      <c r="F20" s="116"/>
      <c r="G20" s="117">
        <f t="shared" si="0"/>
        <v>0</v>
      </c>
      <c r="H20" s="118"/>
      <c r="I20" s="119">
        <f t="shared" si="1"/>
        <v>0</v>
      </c>
      <c r="BA20">
        <v>0</v>
      </c>
    </row>
    <row r="21" spans="1:53" ht="12.75">
      <c r="A21" s="112" t="s">
        <v>149</v>
      </c>
      <c r="B21" s="113"/>
      <c r="C21" s="113"/>
      <c r="D21" s="114"/>
      <c r="E21" s="115"/>
      <c r="F21" s="116"/>
      <c r="G21" s="117">
        <f t="shared" si="0"/>
        <v>0</v>
      </c>
      <c r="H21" s="118"/>
      <c r="I21" s="119">
        <f t="shared" si="1"/>
        <v>0</v>
      </c>
      <c r="BA21">
        <v>1</v>
      </c>
    </row>
    <row r="22" spans="1:53" ht="12.75">
      <c r="A22" s="112" t="s">
        <v>150</v>
      </c>
      <c r="B22" s="113"/>
      <c r="C22" s="113"/>
      <c r="D22" s="114"/>
      <c r="E22" s="115"/>
      <c r="F22" s="116"/>
      <c r="G22" s="117">
        <f t="shared" si="0"/>
        <v>0</v>
      </c>
      <c r="H22" s="118"/>
      <c r="I22" s="119">
        <f t="shared" si="1"/>
        <v>0</v>
      </c>
      <c r="BA22">
        <v>1</v>
      </c>
    </row>
    <row r="23" spans="1:53" ht="12.75">
      <c r="A23" s="112" t="s">
        <v>151</v>
      </c>
      <c r="B23" s="113"/>
      <c r="C23" s="113"/>
      <c r="D23" s="114"/>
      <c r="E23" s="115"/>
      <c r="F23" s="116"/>
      <c r="G23" s="117">
        <f t="shared" si="0"/>
        <v>0</v>
      </c>
      <c r="H23" s="118"/>
      <c r="I23" s="119">
        <f t="shared" si="1"/>
        <v>0</v>
      </c>
      <c r="BA23">
        <v>2</v>
      </c>
    </row>
    <row r="24" spans="1:53" ht="12.75">
      <c r="A24" s="112" t="s">
        <v>152</v>
      </c>
      <c r="B24" s="113"/>
      <c r="C24" s="113"/>
      <c r="D24" s="114"/>
      <c r="E24" s="115"/>
      <c r="F24" s="116"/>
      <c r="G24" s="117">
        <f t="shared" si="0"/>
        <v>0</v>
      </c>
      <c r="H24" s="118"/>
      <c r="I24" s="119">
        <f t="shared" si="1"/>
        <v>0</v>
      </c>
      <c r="BA24">
        <v>2</v>
      </c>
    </row>
    <row r="25" spans="1:9" ht="13.5" thickBot="1">
      <c r="A25" s="120"/>
      <c r="B25" s="121" t="s">
        <v>57</v>
      </c>
      <c r="C25" s="122"/>
      <c r="D25" s="123"/>
      <c r="E25" s="124"/>
      <c r="F25" s="125"/>
      <c r="G25" s="125"/>
      <c r="H25" s="188">
        <f>SUM(I17:I24)</f>
        <v>0</v>
      </c>
      <c r="I25" s="189"/>
    </row>
    <row r="27" spans="2:9" ht="12.75">
      <c r="B27" s="102"/>
      <c r="F27" s="126"/>
      <c r="G27" s="127"/>
      <c r="H27" s="127"/>
      <c r="I27" s="128"/>
    </row>
    <row r="28" spans="6:9" ht="12.75">
      <c r="F28" s="126"/>
      <c r="G28" s="127"/>
      <c r="H28" s="127"/>
      <c r="I28" s="128"/>
    </row>
    <row r="29" spans="6:9" ht="12.75">
      <c r="F29" s="126"/>
      <c r="G29" s="127"/>
      <c r="H29" s="127"/>
      <c r="I29" s="128"/>
    </row>
    <row r="30" spans="6:9" ht="12.75">
      <c r="F30" s="126"/>
      <c r="G30" s="127"/>
      <c r="H30" s="127"/>
      <c r="I30" s="128"/>
    </row>
    <row r="31" spans="6:9" ht="12.75"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</sheetData>
  <sheetProtection/>
  <mergeCells count="4">
    <mergeCell ref="H25:I25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37"/>
  <sheetViews>
    <sheetView showGridLines="0" showZeros="0" tabSelected="1" zoomScalePageLayoutView="0" workbookViewId="0" topLeftCell="A1">
      <selection activeCell="C9" sqref="C9:D20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199" t="s">
        <v>68</v>
      </c>
      <c r="B1" s="199"/>
      <c r="C1" s="199"/>
      <c r="D1" s="199"/>
      <c r="E1" s="199"/>
      <c r="F1" s="199"/>
      <c r="G1" s="199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90" t="s">
        <v>5</v>
      </c>
      <c r="B3" s="191"/>
      <c r="C3" s="76" t="str">
        <f>CONCATENATE(cislostavby," ",nazevstavby)</f>
        <v>201312 </v>
      </c>
      <c r="D3" s="77"/>
      <c r="E3" s="133" t="s">
        <v>0</v>
      </c>
      <c r="F3" s="134">
        <f>Rekapitulace!H1</f>
        <v>0</v>
      </c>
      <c r="G3" s="135"/>
    </row>
    <row r="4" spans="1:7" ht="13.5" thickBot="1">
      <c r="A4" s="200" t="s">
        <v>1</v>
      </c>
      <c r="B4" s="193"/>
      <c r="C4" s="82" t="str">
        <f>CONCATENATE(cisloobjektu," ",nazevobjektu)</f>
        <v>3 Rekonstrukce střechy</v>
      </c>
      <c r="D4" s="83"/>
      <c r="E4" s="201" t="str">
        <f>Rekapitulace!G2</f>
        <v>komíny</v>
      </c>
      <c r="F4" s="202"/>
      <c r="G4" s="203"/>
    </row>
    <row r="5" spans="1:7" ht="13.5" thickTop="1">
      <c r="A5" s="136"/>
      <c r="B5" s="137"/>
      <c r="C5" s="137"/>
      <c r="G5" s="139"/>
    </row>
    <row r="6" spans="1:7" ht="12.75">
      <c r="A6" s="140" t="s">
        <v>58</v>
      </c>
      <c r="B6" s="141" t="s">
        <v>59</v>
      </c>
      <c r="C6" s="141" t="s">
        <v>60</v>
      </c>
      <c r="D6" s="141" t="s">
        <v>61</v>
      </c>
      <c r="E6" s="142" t="s">
        <v>62</v>
      </c>
      <c r="F6" s="141" t="s">
        <v>63</v>
      </c>
      <c r="G6" s="143" t="s">
        <v>64</v>
      </c>
    </row>
    <row r="7" spans="1:15" ht="12.75">
      <c r="A7" s="144" t="s">
        <v>65</v>
      </c>
      <c r="B7" s="145" t="s">
        <v>73</v>
      </c>
      <c r="C7" s="146" t="s">
        <v>74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75</v>
      </c>
      <c r="C8" s="154" t="s">
        <v>76</v>
      </c>
      <c r="D8" s="155" t="s">
        <v>77</v>
      </c>
      <c r="E8" s="156">
        <v>14.3411</v>
      </c>
      <c r="F8" s="156">
        <v>0</v>
      </c>
      <c r="G8" s="157">
        <f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>IF(AZ8=1,G8,0)</f>
        <v>0</v>
      </c>
      <c r="BB8" s="129">
        <f>IF(AZ8=2,G8,0)</f>
        <v>0</v>
      </c>
      <c r="BC8" s="129">
        <f>IF(AZ8=3,G8,0)</f>
        <v>0</v>
      </c>
      <c r="BD8" s="129">
        <f>IF(AZ8=4,G8,0)</f>
        <v>0</v>
      </c>
      <c r="BE8" s="129">
        <f>IF(AZ8=5,G8,0)</f>
        <v>0</v>
      </c>
      <c r="CZ8" s="129">
        <v>1.76835</v>
      </c>
    </row>
    <row r="9" spans="1:15" ht="12.75">
      <c r="A9" s="158"/>
      <c r="B9" s="159"/>
      <c r="C9" s="197" t="s">
        <v>78</v>
      </c>
      <c r="D9" s="198"/>
      <c r="E9" s="161">
        <v>0</v>
      </c>
      <c r="F9" s="162"/>
      <c r="G9" s="163"/>
      <c r="M9" s="160" t="s">
        <v>78</v>
      </c>
      <c r="O9" s="151"/>
    </row>
    <row r="10" spans="1:15" ht="12.75">
      <c r="A10" s="158"/>
      <c r="B10" s="159"/>
      <c r="C10" s="197" t="s">
        <v>79</v>
      </c>
      <c r="D10" s="198"/>
      <c r="E10" s="161">
        <v>1.74</v>
      </c>
      <c r="F10" s="162"/>
      <c r="G10" s="163"/>
      <c r="M10" s="160" t="s">
        <v>79</v>
      </c>
      <c r="O10" s="151"/>
    </row>
    <row r="11" spans="1:15" ht="12.75">
      <c r="A11" s="158"/>
      <c r="B11" s="159"/>
      <c r="C11" s="197" t="s">
        <v>80</v>
      </c>
      <c r="D11" s="198"/>
      <c r="E11" s="161">
        <v>2.28</v>
      </c>
      <c r="F11" s="162"/>
      <c r="G11" s="163"/>
      <c r="M11" s="160" t="s">
        <v>80</v>
      </c>
      <c r="O11" s="151"/>
    </row>
    <row r="12" spans="1:15" ht="12.75">
      <c r="A12" s="158"/>
      <c r="B12" s="159"/>
      <c r="C12" s="197" t="s">
        <v>81</v>
      </c>
      <c r="D12" s="198"/>
      <c r="E12" s="161">
        <v>0.51</v>
      </c>
      <c r="F12" s="162"/>
      <c r="G12" s="163"/>
      <c r="M12" s="160" t="s">
        <v>81</v>
      </c>
      <c r="O12" s="151"/>
    </row>
    <row r="13" spans="1:15" ht="12.75">
      <c r="A13" s="158"/>
      <c r="B13" s="159"/>
      <c r="C13" s="197" t="s">
        <v>82</v>
      </c>
      <c r="D13" s="198"/>
      <c r="E13" s="161">
        <v>0.9</v>
      </c>
      <c r="F13" s="162"/>
      <c r="G13" s="163"/>
      <c r="M13" s="160" t="s">
        <v>82</v>
      </c>
      <c r="O13" s="151"/>
    </row>
    <row r="14" spans="1:15" ht="12.75">
      <c r="A14" s="158"/>
      <c r="B14" s="159"/>
      <c r="C14" s="197" t="s">
        <v>83</v>
      </c>
      <c r="D14" s="198"/>
      <c r="E14" s="161">
        <v>1.08</v>
      </c>
      <c r="F14" s="162"/>
      <c r="G14" s="163"/>
      <c r="M14" s="160" t="s">
        <v>83</v>
      </c>
      <c r="O14" s="151"/>
    </row>
    <row r="15" spans="1:15" ht="12.75">
      <c r="A15" s="158"/>
      <c r="B15" s="159"/>
      <c r="C15" s="197" t="s">
        <v>84</v>
      </c>
      <c r="D15" s="198"/>
      <c r="E15" s="161">
        <v>1.83</v>
      </c>
      <c r="F15" s="162"/>
      <c r="G15" s="163"/>
      <c r="M15" s="160" t="s">
        <v>84</v>
      </c>
      <c r="O15" s="151"/>
    </row>
    <row r="16" spans="1:15" ht="12.75">
      <c r="A16" s="158"/>
      <c r="B16" s="159"/>
      <c r="C16" s="197" t="s">
        <v>81</v>
      </c>
      <c r="D16" s="198"/>
      <c r="E16" s="161">
        <v>0.51</v>
      </c>
      <c r="F16" s="162"/>
      <c r="G16" s="163"/>
      <c r="M16" s="160" t="s">
        <v>81</v>
      </c>
      <c r="O16" s="151"/>
    </row>
    <row r="17" spans="1:15" ht="12.75">
      <c r="A17" s="158"/>
      <c r="B17" s="159"/>
      <c r="C17" s="197" t="s">
        <v>85</v>
      </c>
      <c r="D17" s="198"/>
      <c r="E17" s="161">
        <v>0.6311</v>
      </c>
      <c r="F17" s="162"/>
      <c r="G17" s="163"/>
      <c r="M17" s="160" t="s">
        <v>85</v>
      </c>
      <c r="O17" s="151"/>
    </row>
    <row r="18" spans="1:15" ht="12.75">
      <c r="A18" s="158"/>
      <c r="B18" s="159"/>
      <c r="C18" s="197" t="s">
        <v>86</v>
      </c>
      <c r="D18" s="198"/>
      <c r="E18" s="161">
        <v>0.33</v>
      </c>
      <c r="F18" s="162"/>
      <c r="G18" s="163"/>
      <c r="M18" s="160" t="s">
        <v>86</v>
      </c>
      <c r="O18" s="151"/>
    </row>
    <row r="19" spans="1:15" ht="12.75">
      <c r="A19" s="158"/>
      <c r="B19" s="159"/>
      <c r="C19" s="197" t="s">
        <v>87</v>
      </c>
      <c r="D19" s="198"/>
      <c r="E19" s="161">
        <v>2.45</v>
      </c>
      <c r="F19" s="162"/>
      <c r="G19" s="163"/>
      <c r="M19" s="160" t="s">
        <v>87</v>
      </c>
      <c r="O19" s="151"/>
    </row>
    <row r="20" spans="1:15" ht="12.75">
      <c r="A20" s="158"/>
      <c r="B20" s="159"/>
      <c r="C20" s="197" t="s">
        <v>88</v>
      </c>
      <c r="D20" s="198"/>
      <c r="E20" s="161">
        <v>2.08</v>
      </c>
      <c r="F20" s="162"/>
      <c r="G20" s="163"/>
      <c r="M20" s="160" t="s">
        <v>88</v>
      </c>
      <c r="O20" s="151"/>
    </row>
    <row r="21" spans="1:104" ht="12.75">
      <c r="A21" s="152">
        <v>2</v>
      </c>
      <c r="B21" s="153" t="s">
        <v>89</v>
      </c>
      <c r="C21" s="154" t="s">
        <v>90</v>
      </c>
      <c r="D21" s="155" t="s">
        <v>91</v>
      </c>
      <c r="E21" s="156">
        <v>11.425</v>
      </c>
      <c r="F21" s="156">
        <v>0</v>
      </c>
      <c r="G21" s="157">
        <f>E21*F21</f>
        <v>0</v>
      </c>
      <c r="O21" s="151">
        <v>2</v>
      </c>
      <c r="AA21" s="129">
        <v>1</v>
      </c>
      <c r="AB21" s="129">
        <v>1</v>
      </c>
      <c r="AC21" s="129">
        <v>1</v>
      </c>
      <c r="AZ21" s="129">
        <v>1</v>
      </c>
      <c r="BA21" s="129">
        <f>IF(AZ21=1,G21,0)</f>
        <v>0</v>
      </c>
      <c r="BB21" s="129">
        <f>IF(AZ21=2,G21,0)</f>
        <v>0</v>
      </c>
      <c r="BC21" s="129">
        <f>IF(AZ21=3,G21,0)</f>
        <v>0</v>
      </c>
      <c r="BD21" s="129">
        <f>IF(AZ21=4,G21,0)</f>
        <v>0</v>
      </c>
      <c r="BE21" s="129">
        <f>IF(AZ21=5,G21,0)</f>
        <v>0</v>
      </c>
      <c r="CZ21" s="129">
        <v>0.27421</v>
      </c>
    </row>
    <row r="22" spans="1:15" ht="12.75">
      <c r="A22" s="158"/>
      <c r="B22" s="159"/>
      <c r="C22" s="197" t="s">
        <v>92</v>
      </c>
      <c r="D22" s="198"/>
      <c r="E22" s="161">
        <v>1.45</v>
      </c>
      <c r="F22" s="162"/>
      <c r="G22" s="163"/>
      <c r="M22" s="160" t="s">
        <v>92</v>
      </c>
      <c r="O22" s="151"/>
    </row>
    <row r="23" spans="1:15" ht="12.75">
      <c r="A23" s="158"/>
      <c r="B23" s="159"/>
      <c r="C23" s="197" t="s">
        <v>93</v>
      </c>
      <c r="D23" s="198"/>
      <c r="E23" s="161">
        <v>1.9</v>
      </c>
      <c r="F23" s="162"/>
      <c r="G23" s="163"/>
      <c r="M23" s="160" t="s">
        <v>93</v>
      </c>
      <c r="O23" s="151"/>
    </row>
    <row r="24" spans="1:15" ht="12.75">
      <c r="A24" s="158"/>
      <c r="B24" s="159"/>
      <c r="C24" s="197" t="s">
        <v>94</v>
      </c>
      <c r="D24" s="198"/>
      <c r="E24" s="161">
        <v>0.425</v>
      </c>
      <c r="F24" s="162"/>
      <c r="G24" s="163"/>
      <c r="M24" s="160" t="s">
        <v>94</v>
      </c>
      <c r="O24" s="151"/>
    </row>
    <row r="25" spans="1:15" ht="12.75">
      <c r="A25" s="158"/>
      <c r="B25" s="159"/>
      <c r="C25" s="197" t="s">
        <v>95</v>
      </c>
      <c r="D25" s="198"/>
      <c r="E25" s="161">
        <v>0.75</v>
      </c>
      <c r="F25" s="162"/>
      <c r="G25" s="163"/>
      <c r="M25" s="160" t="s">
        <v>95</v>
      </c>
      <c r="O25" s="151"/>
    </row>
    <row r="26" spans="1:15" ht="12.75">
      <c r="A26" s="158"/>
      <c r="B26" s="159"/>
      <c r="C26" s="197" t="s">
        <v>96</v>
      </c>
      <c r="D26" s="198"/>
      <c r="E26" s="161">
        <v>0.9</v>
      </c>
      <c r="F26" s="162"/>
      <c r="G26" s="163"/>
      <c r="M26" s="160" t="s">
        <v>96</v>
      </c>
      <c r="O26" s="151"/>
    </row>
    <row r="27" spans="1:15" ht="12.75">
      <c r="A27" s="158"/>
      <c r="B27" s="159"/>
      <c r="C27" s="197" t="s">
        <v>97</v>
      </c>
      <c r="D27" s="198"/>
      <c r="E27" s="161">
        <v>1.525</v>
      </c>
      <c r="F27" s="162"/>
      <c r="G27" s="163"/>
      <c r="M27" s="160" t="s">
        <v>97</v>
      </c>
      <c r="O27" s="151"/>
    </row>
    <row r="28" spans="1:15" ht="12.75">
      <c r="A28" s="158"/>
      <c r="B28" s="159"/>
      <c r="C28" s="197" t="s">
        <v>94</v>
      </c>
      <c r="D28" s="198"/>
      <c r="E28" s="161">
        <v>0.425</v>
      </c>
      <c r="F28" s="162"/>
      <c r="G28" s="163"/>
      <c r="M28" s="160" t="s">
        <v>94</v>
      </c>
      <c r="O28" s="151"/>
    </row>
    <row r="29" spans="1:15" ht="12.75">
      <c r="A29" s="158"/>
      <c r="B29" s="159"/>
      <c r="C29" s="197" t="s">
        <v>94</v>
      </c>
      <c r="D29" s="198"/>
      <c r="E29" s="161">
        <v>0.425</v>
      </c>
      <c r="F29" s="162"/>
      <c r="G29" s="163"/>
      <c r="M29" s="160" t="s">
        <v>94</v>
      </c>
      <c r="O29" s="151"/>
    </row>
    <row r="30" spans="1:15" ht="12.75">
      <c r="A30" s="158"/>
      <c r="B30" s="159"/>
      <c r="C30" s="197" t="s">
        <v>98</v>
      </c>
      <c r="D30" s="198"/>
      <c r="E30" s="161">
        <v>0.275</v>
      </c>
      <c r="F30" s="162"/>
      <c r="G30" s="163"/>
      <c r="M30" s="160" t="s">
        <v>98</v>
      </c>
      <c r="O30" s="151"/>
    </row>
    <row r="31" spans="1:15" ht="12.75">
      <c r="A31" s="158"/>
      <c r="B31" s="159"/>
      <c r="C31" s="197" t="s">
        <v>99</v>
      </c>
      <c r="D31" s="198"/>
      <c r="E31" s="161">
        <v>1.75</v>
      </c>
      <c r="F31" s="162"/>
      <c r="G31" s="163"/>
      <c r="M31" s="160" t="s">
        <v>99</v>
      </c>
      <c r="O31" s="151"/>
    </row>
    <row r="32" spans="1:15" ht="12.75">
      <c r="A32" s="158"/>
      <c r="B32" s="159"/>
      <c r="C32" s="197" t="s">
        <v>100</v>
      </c>
      <c r="D32" s="198"/>
      <c r="E32" s="161">
        <v>1.6</v>
      </c>
      <c r="F32" s="162"/>
      <c r="G32" s="163"/>
      <c r="M32" s="160" t="s">
        <v>100</v>
      </c>
      <c r="O32" s="151"/>
    </row>
    <row r="33" spans="1:104" ht="12.75">
      <c r="A33" s="152">
        <v>3</v>
      </c>
      <c r="B33" s="153" t="s">
        <v>101</v>
      </c>
      <c r="C33" s="154" t="s">
        <v>102</v>
      </c>
      <c r="D33" s="155" t="s">
        <v>103</v>
      </c>
      <c r="E33" s="156">
        <v>61</v>
      </c>
      <c r="F33" s="156">
        <v>0</v>
      </c>
      <c r="G33" s="157">
        <f>E33*F33</f>
        <v>0</v>
      </c>
      <c r="O33" s="151">
        <v>2</v>
      </c>
      <c r="AA33" s="129">
        <v>3</v>
      </c>
      <c r="AB33" s="129">
        <v>1</v>
      </c>
      <c r="AC33" s="129">
        <v>54171079</v>
      </c>
      <c r="AZ33" s="129">
        <v>1</v>
      </c>
      <c r="BA33" s="129">
        <f>IF(AZ33=1,G33,0)</f>
        <v>0</v>
      </c>
      <c r="BB33" s="129">
        <f>IF(AZ33=2,G33,0)</f>
        <v>0</v>
      </c>
      <c r="BC33" s="129">
        <f>IF(AZ33=3,G33,0)</f>
        <v>0</v>
      </c>
      <c r="BD33" s="129">
        <f>IF(AZ33=4,G33,0)</f>
        <v>0</v>
      </c>
      <c r="BE33" s="129">
        <f>IF(AZ33=5,G33,0)</f>
        <v>0</v>
      </c>
      <c r="CZ33" s="129">
        <v>0</v>
      </c>
    </row>
    <row r="34" spans="1:57" ht="12.75">
      <c r="A34" s="164"/>
      <c r="B34" s="165" t="s">
        <v>66</v>
      </c>
      <c r="C34" s="166" t="str">
        <f>CONCATENATE(B7," ",C7)</f>
        <v>314 Komín</v>
      </c>
      <c r="D34" s="164"/>
      <c r="E34" s="167"/>
      <c r="F34" s="167"/>
      <c r="G34" s="168">
        <f>SUM(G7:G33)</f>
        <v>0</v>
      </c>
      <c r="O34" s="151">
        <v>4</v>
      </c>
      <c r="BA34" s="169">
        <f>SUM(BA7:BA33)</f>
        <v>0</v>
      </c>
      <c r="BB34" s="169">
        <f>SUM(BB7:BB33)</f>
        <v>0</v>
      </c>
      <c r="BC34" s="169">
        <f>SUM(BC7:BC33)</f>
        <v>0</v>
      </c>
      <c r="BD34" s="169">
        <f>SUM(BD7:BD33)</f>
        <v>0</v>
      </c>
      <c r="BE34" s="169">
        <f>SUM(BE7:BE33)</f>
        <v>0</v>
      </c>
    </row>
    <row r="35" spans="1:15" ht="12.75">
      <c r="A35" s="144" t="s">
        <v>65</v>
      </c>
      <c r="B35" s="145" t="s">
        <v>104</v>
      </c>
      <c r="C35" s="146" t="s">
        <v>105</v>
      </c>
      <c r="D35" s="147"/>
      <c r="E35" s="148"/>
      <c r="F35" s="148"/>
      <c r="G35" s="149"/>
      <c r="H35" s="150"/>
      <c r="I35" s="150"/>
      <c r="O35" s="151">
        <v>1</v>
      </c>
    </row>
    <row r="36" spans="1:104" ht="22.5">
      <c r="A36" s="152">
        <v>4</v>
      </c>
      <c r="B36" s="153" t="s">
        <v>106</v>
      </c>
      <c r="C36" s="154" t="s">
        <v>107</v>
      </c>
      <c r="D36" s="155" t="s">
        <v>91</v>
      </c>
      <c r="E36" s="156">
        <v>70.92</v>
      </c>
      <c r="F36" s="156">
        <v>0</v>
      </c>
      <c r="G36" s="157">
        <f>E36*F36</f>
        <v>0</v>
      </c>
      <c r="O36" s="151">
        <v>2</v>
      </c>
      <c r="AA36" s="129">
        <v>1</v>
      </c>
      <c r="AB36" s="129">
        <v>1</v>
      </c>
      <c r="AC36" s="129">
        <v>1</v>
      </c>
      <c r="AZ36" s="129">
        <v>1</v>
      </c>
      <c r="BA36" s="129">
        <f>IF(AZ36=1,G36,0)</f>
        <v>0</v>
      </c>
      <c r="BB36" s="129">
        <f>IF(AZ36=2,G36,0)</f>
        <v>0</v>
      </c>
      <c r="BC36" s="129">
        <f>IF(AZ36=3,G36,0)</f>
        <v>0</v>
      </c>
      <c r="BD36" s="129">
        <f>IF(AZ36=4,G36,0)</f>
        <v>0</v>
      </c>
      <c r="BE36" s="129">
        <f>IF(AZ36=5,G36,0)</f>
        <v>0</v>
      </c>
      <c r="CZ36" s="129">
        <v>0.00079</v>
      </c>
    </row>
    <row r="37" spans="1:15" ht="12.75">
      <c r="A37" s="158"/>
      <c r="B37" s="159"/>
      <c r="C37" s="197" t="s">
        <v>108</v>
      </c>
      <c r="D37" s="198"/>
      <c r="E37" s="161">
        <v>8.16</v>
      </c>
      <c r="F37" s="162"/>
      <c r="G37" s="163"/>
      <c r="M37" s="160" t="s">
        <v>108</v>
      </c>
      <c r="O37" s="151"/>
    </row>
    <row r="38" spans="1:15" ht="12.75">
      <c r="A38" s="158"/>
      <c r="B38" s="159"/>
      <c r="C38" s="197" t="s">
        <v>109</v>
      </c>
      <c r="D38" s="198"/>
      <c r="E38" s="161">
        <v>10.32</v>
      </c>
      <c r="F38" s="162"/>
      <c r="G38" s="163"/>
      <c r="M38" s="160" t="s">
        <v>109</v>
      </c>
      <c r="O38" s="151"/>
    </row>
    <row r="39" spans="1:15" ht="12.75">
      <c r="A39" s="158"/>
      <c r="B39" s="159"/>
      <c r="C39" s="197" t="s">
        <v>110</v>
      </c>
      <c r="D39" s="198"/>
      <c r="E39" s="161">
        <v>3.24</v>
      </c>
      <c r="F39" s="162"/>
      <c r="G39" s="163"/>
      <c r="M39" s="160" t="s">
        <v>110</v>
      </c>
      <c r="O39" s="151"/>
    </row>
    <row r="40" spans="1:15" ht="12.75">
      <c r="A40" s="158"/>
      <c r="B40" s="159"/>
      <c r="C40" s="197" t="s">
        <v>111</v>
      </c>
      <c r="D40" s="198"/>
      <c r="E40" s="161">
        <v>4.8</v>
      </c>
      <c r="F40" s="162"/>
      <c r="G40" s="163"/>
      <c r="M40" s="160" t="s">
        <v>111</v>
      </c>
      <c r="O40" s="151"/>
    </row>
    <row r="41" spans="1:15" ht="12.75">
      <c r="A41" s="158"/>
      <c r="B41" s="159"/>
      <c r="C41" s="197" t="s">
        <v>112</v>
      </c>
      <c r="D41" s="198"/>
      <c r="E41" s="161">
        <v>5.52</v>
      </c>
      <c r="F41" s="162"/>
      <c r="G41" s="163"/>
      <c r="M41" s="160" t="s">
        <v>112</v>
      </c>
      <c r="O41" s="151"/>
    </row>
    <row r="42" spans="1:15" ht="12.75">
      <c r="A42" s="158"/>
      <c r="B42" s="159"/>
      <c r="C42" s="197" t="s">
        <v>113</v>
      </c>
      <c r="D42" s="198"/>
      <c r="E42" s="161">
        <v>8.52</v>
      </c>
      <c r="F42" s="162"/>
      <c r="G42" s="163"/>
      <c r="M42" s="160" t="s">
        <v>113</v>
      </c>
      <c r="O42" s="151"/>
    </row>
    <row r="43" spans="1:15" ht="12.75">
      <c r="A43" s="158"/>
      <c r="B43" s="159"/>
      <c r="C43" s="197" t="s">
        <v>110</v>
      </c>
      <c r="D43" s="198"/>
      <c r="E43" s="161">
        <v>3.24</v>
      </c>
      <c r="F43" s="162"/>
      <c r="G43" s="163"/>
      <c r="M43" s="160" t="s">
        <v>110</v>
      </c>
      <c r="O43" s="151"/>
    </row>
    <row r="44" spans="1:15" ht="12.75">
      <c r="A44" s="158"/>
      <c r="B44" s="159"/>
      <c r="C44" s="197" t="s">
        <v>114</v>
      </c>
      <c r="D44" s="198"/>
      <c r="E44" s="161">
        <v>3.78</v>
      </c>
      <c r="F44" s="162"/>
      <c r="G44" s="163"/>
      <c r="M44" s="160" t="s">
        <v>114</v>
      </c>
      <c r="O44" s="151"/>
    </row>
    <row r="45" spans="1:15" ht="12.75">
      <c r="A45" s="158"/>
      <c r="B45" s="159"/>
      <c r="C45" s="197" t="s">
        <v>115</v>
      </c>
      <c r="D45" s="198"/>
      <c r="E45" s="161">
        <v>2.52</v>
      </c>
      <c r="F45" s="162"/>
      <c r="G45" s="163"/>
      <c r="M45" s="160" t="s">
        <v>115</v>
      </c>
      <c r="O45" s="151"/>
    </row>
    <row r="46" spans="1:15" ht="12.75">
      <c r="A46" s="158"/>
      <c r="B46" s="159"/>
      <c r="C46" s="197" t="s">
        <v>116</v>
      </c>
      <c r="D46" s="198"/>
      <c r="E46" s="161">
        <v>11.2</v>
      </c>
      <c r="F46" s="162"/>
      <c r="G46" s="163"/>
      <c r="M46" s="160" t="s">
        <v>116</v>
      </c>
      <c r="O46" s="151"/>
    </row>
    <row r="47" spans="1:15" ht="12.75">
      <c r="A47" s="158"/>
      <c r="B47" s="159"/>
      <c r="C47" s="197" t="s">
        <v>117</v>
      </c>
      <c r="D47" s="198"/>
      <c r="E47" s="161">
        <v>9.62</v>
      </c>
      <c r="F47" s="162"/>
      <c r="G47" s="163"/>
      <c r="M47" s="160" t="s">
        <v>117</v>
      </c>
      <c r="O47" s="151"/>
    </row>
    <row r="48" spans="1:104" ht="12.75">
      <c r="A48" s="152">
        <v>5</v>
      </c>
      <c r="B48" s="153" t="s">
        <v>118</v>
      </c>
      <c r="C48" s="154" t="s">
        <v>119</v>
      </c>
      <c r="D48" s="155" t="s">
        <v>91</v>
      </c>
      <c r="E48" s="156">
        <v>70.92</v>
      </c>
      <c r="F48" s="156">
        <v>0</v>
      </c>
      <c r="G48" s="157">
        <f>E48*F48</f>
        <v>0</v>
      </c>
      <c r="O48" s="151">
        <v>2</v>
      </c>
      <c r="AA48" s="129">
        <v>1</v>
      </c>
      <c r="AB48" s="129">
        <v>1</v>
      </c>
      <c r="AC48" s="129">
        <v>1</v>
      </c>
      <c r="AZ48" s="129">
        <v>1</v>
      </c>
      <c r="BA48" s="129">
        <f>IF(AZ48=1,G48,0)</f>
        <v>0</v>
      </c>
      <c r="BB48" s="129">
        <f>IF(AZ48=2,G48,0)</f>
        <v>0</v>
      </c>
      <c r="BC48" s="129">
        <f>IF(AZ48=3,G48,0)</f>
        <v>0</v>
      </c>
      <c r="BD48" s="129">
        <f>IF(AZ48=4,G48,0)</f>
        <v>0</v>
      </c>
      <c r="BE48" s="129">
        <f>IF(AZ48=5,G48,0)</f>
        <v>0</v>
      </c>
      <c r="CZ48" s="129">
        <v>0.03575</v>
      </c>
    </row>
    <row r="49" spans="1:57" ht="12.75">
      <c r="A49" s="164"/>
      <c r="B49" s="165" t="s">
        <v>66</v>
      </c>
      <c r="C49" s="166" t="str">
        <f>CONCATENATE(B35," ",C35)</f>
        <v>62 Úpravy povrchů vnější</v>
      </c>
      <c r="D49" s="164"/>
      <c r="E49" s="167"/>
      <c r="F49" s="167"/>
      <c r="G49" s="168">
        <f>SUM(G35:G48)</f>
        <v>0</v>
      </c>
      <c r="O49" s="151">
        <v>4</v>
      </c>
      <c r="BA49" s="169">
        <f>SUM(BA35:BA48)</f>
        <v>0</v>
      </c>
      <c r="BB49" s="169">
        <f>SUM(BB35:BB48)</f>
        <v>0</v>
      </c>
      <c r="BC49" s="169">
        <f>SUM(BC35:BC48)</f>
        <v>0</v>
      </c>
      <c r="BD49" s="169">
        <f>SUM(BD35:BD48)</f>
        <v>0</v>
      </c>
      <c r="BE49" s="169">
        <f>SUM(BE35:BE48)</f>
        <v>0</v>
      </c>
    </row>
    <row r="50" spans="1:15" ht="12.75">
      <c r="A50" s="144" t="s">
        <v>65</v>
      </c>
      <c r="B50" s="145" t="s">
        <v>120</v>
      </c>
      <c r="C50" s="146" t="s">
        <v>121</v>
      </c>
      <c r="D50" s="147"/>
      <c r="E50" s="148"/>
      <c r="F50" s="148"/>
      <c r="G50" s="149"/>
      <c r="H50" s="150"/>
      <c r="I50" s="150"/>
      <c r="O50" s="151">
        <v>1</v>
      </c>
    </row>
    <row r="51" spans="1:104" ht="12.75">
      <c r="A51" s="152">
        <v>6</v>
      </c>
      <c r="B51" s="153" t="s">
        <v>122</v>
      </c>
      <c r="C51" s="154" t="s">
        <v>123</v>
      </c>
      <c r="D51" s="155" t="s">
        <v>77</v>
      </c>
      <c r="E51" s="156">
        <v>14.3411</v>
      </c>
      <c r="F51" s="156">
        <v>0</v>
      </c>
      <c r="G51" s="157">
        <f>E51*F51</f>
        <v>0</v>
      </c>
      <c r="O51" s="151">
        <v>2</v>
      </c>
      <c r="AA51" s="129">
        <v>1</v>
      </c>
      <c r="AB51" s="129">
        <v>1</v>
      </c>
      <c r="AC51" s="129">
        <v>1</v>
      </c>
      <c r="AZ51" s="129">
        <v>1</v>
      </c>
      <c r="BA51" s="129">
        <f>IF(AZ51=1,G51,0)</f>
        <v>0</v>
      </c>
      <c r="BB51" s="129">
        <f>IF(AZ51=2,G51,0)</f>
        <v>0</v>
      </c>
      <c r="BC51" s="129">
        <f>IF(AZ51=3,G51,0)</f>
        <v>0</v>
      </c>
      <c r="BD51" s="129">
        <f>IF(AZ51=4,G51,0)</f>
        <v>0</v>
      </c>
      <c r="BE51" s="129">
        <f>IF(AZ51=5,G51,0)</f>
        <v>0</v>
      </c>
      <c r="CZ51" s="129">
        <v>0</v>
      </c>
    </row>
    <row r="52" spans="1:57" ht="12.75">
      <c r="A52" s="164"/>
      <c r="B52" s="165" t="s">
        <v>66</v>
      </c>
      <c r="C52" s="166" t="str">
        <f>CONCATENATE(B50," ",C50)</f>
        <v>96 Bourání konstrukcí</v>
      </c>
      <c r="D52" s="164"/>
      <c r="E52" s="167"/>
      <c r="F52" s="167"/>
      <c r="G52" s="168">
        <f>SUM(G50:G51)</f>
        <v>0</v>
      </c>
      <c r="O52" s="151">
        <v>4</v>
      </c>
      <c r="BA52" s="169">
        <f>SUM(BA50:BA51)</f>
        <v>0</v>
      </c>
      <c r="BB52" s="169">
        <f>SUM(BB50:BB51)</f>
        <v>0</v>
      </c>
      <c r="BC52" s="169">
        <f>SUM(BC50:BC51)</f>
        <v>0</v>
      </c>
      <c r="BD52" s="169">
        <f>SUM(BD50:BD51)</f>
        <v>0</v>
      </c>
      <c r="BE52" s="169">
        <f>SUM(BE50:BE51)</f>
        <v>0</v>
      </c>
    </row>
    <row r="53" spans="1:15" ht="12.75">
      <c r="A53" s="144" t="s">
        <v>65</v>
      </c>
      <c r="B53" s="145" t="s">
        <v>124</v>
      </c>
      <c r="C53" s="146" t="s">
        <v>125</v>
      </c>
      <c r="D53" s="147"/>
      <c r="E53" s="148"/>
      <c r="F53" s="148"/>
      <c r="G53" s="149"/>
      <c r="H53" s="150"/>
      <c r="I53" s="150"/>
      <c r="O53" s="151">
        <v>1</v>
      </c>
    </row>
    <row r="54" spans="1:104" ht="12.75">
      <c r="A54" s="152">
        <v>7</v>
      </c>
      <c r="B54" s="153" t="s">
        <v>126</v>
      </c>
      <c r="C54" s="154" t="s">
        <v>127</v>
      </c>
      <c r="D54" s="155" t="s">
        <v>128</v>
      </c>
      <c r="E54" s="156">
        <v>31.084350235</v>
      </c>
      <c r="F54" s="156">
        <v>0</v>
      </c>
      <c r="G54" s="157">
        <f>E54*F54</f>
        <v>0</v>
      </c>
      <c r="O54" s="151">
        <v>2</v>
      </c>
      <c r="AA54" s="129">
        <v>7</v>
      </c>
      <c r="AB54" s="129">
        <v>1</v>
      </c>
      <c r="AC54" s="129">
        <v>2</v>
      </c>
      <c r="AZ54" s="129">
        <v>1</v>
      </c>
      <c r="BA54" s="129">
        <f>IF(AZ54=1,G54,0)</f>
        <v>0</v>
      </c>
      <c r="BB54" s="129">
        <f>IF(AZ54=2,G54,0)</f>
        <v>0</v>
      </c>
      <c r="BC54" s="129">
        <f>IF(AZ54=3,G54,0)</f>
        <v>0</v>
      </c>
      <c r="BD54" s="129">
        <f>IF(AZ54=4,G54,0)</f>
        <v>0</v>
      </c>
      <c r="BE54" s="129">
        <f>IF(AZ54=5,G54,0)</f>
        <v>0</v>
      </c>
      <c r="CZ54" s="129">
        <v>0</v>
      </c>
    </row>
    <row r="55" spans="1:57" ht="12.75">
      <c r="A55" s="164"/>
      <c r="B55" s="165" t="s">
        <v>66</v>
      </c>
      <c r="C55" s="166" t="str">
        <f>CONCATENATE(B53," ",C53)</f>
        <v>99 Staveništní přesun hmot</v>
      </c>
      <c r="D55" s="164"/>
      <c r="E55" s="167"/>
      <c r="F55" s="167"/>
      <c r="G55" s="168">
        <f>SUM(G53:G54)</f>
        <v>0</v>
      </c>
      <c r="O55" s="151">
        <v>4</v>
      </c>
      <c r="BA55" s="169">
        <f>SUM(BA53:BA54)</f>
        <v>0</v>
      </c>
      <c r="BB55" s="169">
        <f>SUM(BB53:BB54)</f>
        <v>0</v>
      </c>
      <c r="BC55" s="169">
        <f>SUM(BC53:BC54)</f>
        <v>0</v>
      </c>
      <c r="BD55" s="169">
        <f>SUM(BD53:BD54)</f>
        <v>0</v>
      </c>
      <c r="BE55" s="169">
        <f>SUM(BE53:BE54)</f>
        <v>0</v>
      </c>
    </row>
    <row r="56" spans="1:15" ht="12.75">
      <c r="A56" s="144" t="s">
        <v>65</v>
      </c>
      <c r="B56" s="145" t="s">
        <v>129</v>
      </c>
      <c r="C56" s="146" t="s">
        <v>130</v>
      </c>
      <c r="D56" s="147"/>
      <c r="E56" s="148"/>
      <c r="F56" s="148"/>
      <c r="G56" s="149"/>
      <c r="H56" s="150"/>
      <c r="I56" s="150"/>
      <c r="O56" s="151">
        <v>1</v>
      </c>
    </row>
    <row r="57" spans="1:104" ht="12.75">
      <c r="A57" s="152">
        <v>8</v>
      </c>
      <c r="B57" s="153" t="s">
        <v>131</v>
      </c>
      <c r="C57" s="154" t="s">
        <v>132</v>
      </c>
      <c r="D57" s="155" t="s">
        <v>128</v>
      </c>
      <c r="E57" s="156">
        <v>23.9639781</v>
      </c>
      <c r="F57" s="156">
        <v>0</v>
      </c>
      <c r="G57" s="157">
        <f aca="true" t="shared" si="0" ref="G57:G63">E57*F57</f>
        <v>0</v>
      </c>
      <c r="O57" s="151">
        <v>2</v>
      </c>
      <c r="AA57" s="129">
        <v>8</v>
      </c>
      <c r="AB57" s="129">
        <v>0</v>
      </c>
      <c r="AC57" s="129">
        <v>3</v>
      </c>
      <c r="AZ57" s="129">
        <v>1</v>
      </c>
      <c r="BA57" s="129">
        <f aca="true" t="shared" si="1" ref="BA57:BA63">IF(AZ57=1,G57,0)</f>
        <v>0</v>
      </c>
      <c r="BB57" s="129">
        <f aca="true" t="shared" si="2" ref="BB57:BB63">IF(AZ57=2,G57,0)</f>
        <v>0</v>
      </c>
      <c r="BC57" s="129">
        <f aca="true" t="shared" si="3" ref="BC57:BC63">IF(AZ57=3,G57,0)</f>
        <v>0</v>
      </c>
      <c r="BD57" s="129">
        <f aca="true" t="shared" si="4" ref="BD57:BD63">IF(AZ57=4,G57,0)</f>
        <v>0</v>
      </c>
      <c r="BE57" s="129">
        <f aca="true" t="shared" si="5" ref="BE57:BE63">IF(AZ57=5,G57,0)</f>
        <v>0</v>
      </c>
      <c r="CZ57" s="129">
        <v>0</v>
      </c>
    </row>
    <row r="58" spans="1:104" ht="12.75">
      <c r="A58" s="152">
        <v>9</v>
      </c>
      <c r="B58" s="153" t="s">
        <v>133</v>
      </c>
      <c r="C58" s="154" t="s">
        <v>134</v>
      </c>
      <c r="D58" s="155" t="s">
        <v>128</v>
      </c>
      <c r="E58" s="156">
        <v>95.8559124</v>
      </c>
      <c r="F58" s="156">
        <v>0</v>
      </c>
      <c r="G58" s="157">
        <f t="shared" si="0"/>
        <v>0</v>
      </c>
      <c r="O58" s="151">
        <v>2</v>
      </c>
      <c r="AA58" s="129">
        <v>8</v>
      </c>
      <c r="AB58" s="129">
        <v>0</v>
      </c>
      <c r="AC58" s="129">
        <v>3</v>
      </c>
      <c r="AZ58" s="129">
        <v>1</v>
      </c>
      <c r="BA58" s="129">
        <f t="shared" si="1"/>
        <v>0</v>
      </c>
      <c r="BB58" s="129">
        <f t="shared" si="2"/>
        <v>0</v>
      </c>
      <c r="BC58" s="129">
        <f t="shared" si="3"/>
        <v>0</v>
      </c>
      <c r="BD58" s="129">
        <f t="shared" si="4"/>
        <v>0</v>
      </c>
      <c r="BE58" s="129">
        <f t="shared" si="5"/>
        <v>0</v>
      </c>
      <c r="CZ58" s="129">
        <v>0</v>
      </c>
    </row>
    <row r="59" spans="1:104" ht="12.75">
      <c r="A59" s="152">
        <v>10</v>
      </c>
      <c r="B59" s="153" t="s">
        <v>135</v>
      </c>
      <c r="C59" s="154" t="s">
        <v>136</v>
      </c>
      <c r="D59" s="155" t="s">
        <v>128</v>
      </c>
      <c r="E59" s="156">
        <v>23.9639781</v>
      </c>
      <c r="F59" s="156">
        <v>0</v>
      </c>
      <c r="G59" s="157">
        <f t="shared" si="0"/>
        <v>0</v>
      </c>
      <c r="O59" s="151">
        <v>2</v>
      </c>
      <c r="AA59" s="129">
        <v>8</v>
      </c>
      <c r="AB59" s="129">
        <v>0</v>
      </c>
      <c r="AC59" s="129">
        <v>3</v>
      </c>
      <c r="AZ59" s="129">
        <v>1</v>
      </c>
      <c r="BA59" s="129">
        <f t="shared" si="1"/>
        <v>0</v>
      </c>
      <c r="BB59" s="129">
        <f t="shared" si="2"/>
        <v>0</v>
      </c>
      <c r="BC59" s="129">
        <f t="shared" si="3"/>
        <v>0</v>
      </c>
      <c r="BD59" s="129">
        <f t="shared" si="4"/>
        <v>0</v>
      </c>
      <c r="BE59" s="129">
        <f t="shared" si="5"/>
        <v>0</v>
      </c>
      <c r="CZ59" s="129">
        <v>0</v>
      </c>
    </row>
    <row r="60" spans="1:104" ht="12.75">
      <c r="A60" s="152">
        <v>11</v>
      </c>
      <c r="B60" s="153" t="s">
        <v>137</v>
      </c>
      <c r="C60" s="154" t="s">
        <v>138</v>
      </c>
      <c r="D60" s="155" t="s">
        <v>128</v>
      </c>
      <c r="E60" s="156">
        <v>215.6758029</v>
      </c>
      <c r="F60" s="156">
        <v>0</v>
      </c>
      <c r="G60" s="157">
        <f t="shared" si="0"/>
        <v>0</v>
      </c>
      <c r="O60" s="151">
        <v>2</v>
      </c>
      <c r="AA60" s="129">
        <v>8</v>
      </c>
      <c r="AB60" s="129">
        <v>0</v>
      </c>
      <c r="AC60" s="129">
        <v>3</v>
      </c>
      <c r="AZ60" s="129">
        <v>1</v>
      </c>
      <c r="BA60" s="129">
        <f t="shared" si="1"/>
        <v>0</v>
      </c>
      <c r="BB60" s="129">
        <f t="shared" si="2"/>
        <v>0</v>
      </c>
      <c r="BC60" s="129">
        <f t="shared" si="3"/>
        <v>0</v>
      </c>
      <c r="BD60" s="129">
        <f t="shared" si="4"/>
        <v>0</v>
      </c>
      <c r="BE60" s="129">
        <f t="shared" si="5"/>
        <v>0</v>
      </c>
      <c r="CZ60" s="129">
        <v>0</v>
      </c>
    </row>
    <row r="61" spans="1:104" ht="12.75">
      <c r="A61" s="152">
        <v>12</v>
      </c>
      <c r="B61" s="153" t="s">
        <v>139</v>
      </c>
      <c r="C61" s="154" t="s">
        <v>140</v>
      </c>
      <c r="D61" s="155" t="s">
        <v>128</v>
      </c>
      <c r="E61" s="156">
        <v>23.9639781</v>
      </c>
      <c r="F61" s="156">
        <v>0</v>
      </c>
      <c r="G61" s="157">
        <f t="shared" si="0"/>
        <v>0</v>
      </c>
      <c r="O61" s="151">
        <v>2</v>
      </c>
      <c r="AA61" s="129">
        <v>8</v>
      </c>
      <c r="AB61" s="129">
        <v>0</v>
      </c>
      <c r="AC61" s="129">
        <v>3</v>
      </c>
      <c r="AZ61" s="129">
        <v>1</v>
      </c>
      <c r="BA61" s="129">
        <f t="shared" si="1"/>
        <v>0</v>
      </c>
      <c r="BB61" s="129">
        <f t="shared" si="2"/>
        <v>0</v>
      </c>
      <c r="BC61" s="129">
        <f t="shared" si="3"/>
        <v>0</v>
      </c>
      <c r="BD61" s="129">
        <f t="shared" si="4"/>
        <v>0</v>
      </c>
      <c r="BE61" s="129">
        <f t="shared" si="5"/>
        <v>0</v>
      </c>
      <c r="CZ61" s="129">
        <v>0</v>
      </c>
    </row>
    <row r="62" spans="1:104" ht="12.75">
      <c r="A62" s="152">
        <v>13</v>
      </c>
      <c r="B62" s="153" t="s">
        <v>141</v>
      </c>
      <c r="C62" s="154" t="s">
        <v>142</v>
      </c>
      <c r="D62" s="155" t="s">
        <v>128</v>
      </c>
      <c r="E62" s="156">
        <v>95.8559124</v>
      </c>
      <c r="F62" s="156">
        <v>0</v>
      </c>
      <c r="G62" s="157">
        <f t="shared" si="0"/>
        <v>0</v>
      </c>
      <c r="O62" s="151">
        <v>2</v>
      </c>
      <c r="AA62" s="129">
        <v>8</v>
      </c>
      <c r="AB62" s="129">
        <v>0</v>
      </c>
      <c r="AC62" s="129">
        <v>3</v>
      </c>
      <c r="AZ62" s="129">
        <v>1</v>
      </c>
      <c r="BA62" s="129">
        <f t="shared" si="1"/>
        <v>0</v>
      </c>
      <c r="BB62" s="129">
        <f t="shared" si="2"/>
        <v>0</v>
      </c>
      <c r="BC62" s="129">
        <f t="shared" si="3"/>
        <v>0</v>
      </c>
      <c r="BD62" s="129">
        <f t="shared" si="4"/>
        <v>0</v>
      </c>
      <c r="BE62" s="129">
        <f t="shared" si="5"/>
        <v>0</v>
      </c>
      <c r="CZ62" s="129">
        <v>0</v>
      </c>
    </row>
    <row r="63" spans="1:104" ht="12.75">
      <c r="A63" s="152">
        <v>14</v>
      </c>
      <c r="B63" s="153" t="s">
        <v>143</v>
      </c>
      <c r="C63" s="154" t="s">
        <v>144</v>
      </c>
      <c r="D63" s="155" t="s">
        <v>128</v>
      </c>
      <c r="E63" s="156">
        <v>23.9639781</v>
      </c>
      <c r="F63" s="156">
        <v>0</v>
      </c>
      <c r="G63" s="157">
        <f t="shared" si="0"/>
        <v>0</v>
      </c>
      <c r="O63" s="151">
        <v>2</v>
      </c>
      <c r="AA63" s="129">
        <v>8</v>
      </c>
      <c r="AB63" s="129">
        <v>0</v>
      </c>
      <c r="AC63" s="129">
        <v>3</v>
      </c>
      <c r="AZ63" s="129">
        <v>1</v>
      </c>
      <c r="BA63" s="129">
        <f t="shared" si="1"/>
        <v>0</v>
      </c>
      <c r="BB63" s="129">
        <f t="shared" si="2"/>
        <v>0</v>
      </c>
      <c r="BC63" s="129">
        <f t="shared" si="3"/>
        <v>0</v>
      </c>
      <c r="BD63" s="129">
        <f t="shared" si="4"/>
        <v>0</v>
      </c>
      <c r="BE63" s="129">
        <f t="shared" si="5"/>
        <v>0</v>
      </c>
      <c r="CZ63" s="129">
        <v>0</v>
      </c>
    </row>
    <row r="64" spans="1:57" ht="12.75">
      <c r="A64" s="164"/>
      <c r="B64" s="165" t="s">
        <v>66</v>
      </c>
      <c r="C64" s="166" t="str">
        <f>CONCATENATE(B56," ",C56)</f>
        <v>D96 Přesuny suti a vybouraných hmot</v>
      </c>
      <c r="D64" s="164"/>
      <c r="E64" s="167"/>
      <c r="F64" s="167"/>
      <c r="G64" s="168">
        <f>SUM(G56:G63)</f>
        <v>0</v>
      </c>
      <c r="O64" s="151">
        <v>4</v>
      </c>
      <c r="BA64" s="169">
        <f>SUM(BA56:BA63)</f>
        <v>0</v>
      </c>
      <c r="BB64" s="169">
        <f>SUM(BB56:BB63)</f>
        <v>0</v>
      </c>
      <c r="BC64" s="169">
        <f>SUM(BC56:BC63)</f>
        <v>0</v>
      </c>
      <c r="BD64" s="169">
        <f>SUM(BD56:BD63)</f>
        <v>0</v>
      </c>
      <c r="BE64" s="169">
        <f>SUM(BE56:BE63)</f>
        <v>0</v>
      </c>
    </row>
    <row r="65" ht="12.75">
      <c r="E65" s="129"/>
    </row>
    <row r="66" ht="12.75">
      <c r="E66" s="129"/>
    </row>
    <row r="67" ht="12.75">
      <c r="E67" s="129"/>
    </row>
    <row r="68" ht="12.75">
      <c r="E68" s="129"/>
    </row>
    <row r="69" ht="12.75">
      <c r="E69" s="129"/>
    </row>
    <row r="70" ht="12.75">
      <c r="E70" s="129"/>
    </row>
    <row r="71" ht="12.75">
      <c r="E71" s="129"/>
    </row>
    <row r="72" ht="12.75">
      <c r="E72" s="129"/>
    </row>
    <row r="73" ht="12.75">
      <c r="E73" s="129"/>
    </row>
    <row r="74" ht="12.75">
      <c r="E74" s="129"/>
    </row>
    <row r="75" ht="12.75">
      <c r="E75" s="129"/>
    </row>
    <row r="76" ht="12.75">
      <c r="E76" s="129"/>
    </row>
    <row r="77" ht="12.75">
      <c r="E77" s="129"/>
    </row>
    <row r="78" ht="12.75">
      <c r="E78" s="129"/>
    </row>
    <row r="79" ht="12.75">
      <c r="E79" s="129"/>
    </row>
    <row r="80" ht="12.75">
      <c r="E80" s="129"/>
    </row>
    <row r="81" ht="12.75">
      <c r="E81" s="129"/>
    </row>
    <row r="82" ht="12.75">
      <c r="E82" s="129"/>
    </row>
    <row r="83" ht="12.75">
      <c r="E83" s="129"/>
    </row>
    <row r="84" ht="12.75">
      <c r="E84" s="129"/>
    </row>
    <row r="85" ht="12.75">
      <c r="E85" s="129"/>
    </row>
    <row r="86" ht="12.75">
      <c r="E86" s="129"/>
    </row>
    <row r="87" ht="12.75">
      <c r="E87" s="129"/>
    </row>
    <row r="88" spans="1:7" ht="12.75">
      <c r="A88" s="170"/>
      <c r="B88" s="170"/>
      <c r="C88" s="170"/>
      <c r="D88" s="170"/>
      <c r="E88" s="170"/>
      <c r="F88" s="170"/>
      <c r="G88" s="170"/>
    </row>
    <row r="89" spans="1:7" ht="12.75">
      <c r="A89" s="170"/>
      <c r="B89" s="170"/>
      <c r="C89" s="170"/>
      <c r="D89" s="170"/>
      <c r="E89" s="170"/>
      <c r="F89" s="170"/>
      <c r="G89" s="170"/>
    </row>
    <row r="90" spans="1:7" ht="12.75">
      <c r="A90" s="170"/>
      <c r="B90" s="170"/>
      <c r="C90" s="170"/>
      <c r="D90" s="170"/>
      <c r="E90" s="170"/>
      <c r="F90" s="170"/>
      <c r="G90" s="170"/>
    </row>
    <row r="91" spans="1:7" ht="12.75">
      <c r="A91" s="170"/>
      <c r="B91" s="170"/>
      <c r="C91" s="170"/>
      <c r="D91" s="170"/>
      <c r="E91" s="170"/>
      <c r="F91" s="170"/>
      <c r="G91" s="170"/>
    </row>
    <row r="92" ht="12.75">
      <c r="E92" s="129"/>
    </row>
    <row r="93" ht="12.75">
      <c r="E93" s="129"/>
    </row>
    <row r="94" ht="12.75">
      <c r="E94" s="129"/>
    </row>
    <row r="95" ht="12.75">
      <c r="E95" s="129"/>
    </row>
    <row r="96" ht="12.75">
      <c r="E96" s="129"/>
    </row>
    <row r="97" ht="12.75">
      <c r="E97" s="129"/>
    </row>
    <row r="98" ht="12.75">
      <c r="E98" s="129"/>
    </row>
    <row r="99" ht="12.75">
      <c r="E99" s="129"/>
    </row>
    <row r="100" ht="12.75">
      <c r="E100" s="129"/>
    </row>
    <row r="101" ht="12.75">
      <c r="E101" s="129"/>
    </row>
    <row r="102" ht="12.75">
      <c r="E102" s="129"/>
    </row>
    <row r="103" ht="12.75">
      <c r="E103" s="129"/>
    </row>
    <row r="104" ht="12.75">
      <c r="E104" s="129"/>
    </row>
    <row r="105" ht="12.75">
      <c r="E105" s="129"/>
    </row>
    <row r="106" ht="12.75">
      <c r="E106" s="129"/>
    </row>
    <row r="107" ht="12.75">
      <c r="E107" s="129"/>
    </row>
    <row r="108" ht="12.75">
      <c r="E108" s="129"/>
    </row>
    <row r="109" ht="12.75">
      <c r="E109" s="129"/>
    </row>
    <row r="110" ht="12.75">
      <c r="E110" s="129"/>
    </row>
    <row r="111" ht="12.75">
      <c r="E111" s="129"/>
    </row>
    <row r="112" ht="12.75">
      <c r="E112" s="129"/>
    </row>
    <row r="113" ht="12.75">
      <c r="E113" s="129"/>
    </row>
    <row r="114" ht="12.75">
      <c r="E114" s="129"/>
    </row>
    <row r="115" ht="12.75">
      <c r="E115" s="129"/>
    </row>
    <row r="116" ht="12.75">
      <c r="E116" s="129"/>
    </row>
    <row r="117" ht="12.75">
      <c r="E117" s="129"/>
    </row>
    <row r="118" ht="12.75">
      <c r="E118" s="129"/>
    </row>
    <row r="119" ht="12.75">
      <c r="E119" s="129"/>
    </row>
    <row r="120" ht="12.75">
      <c r="E120" s="129"/>
    </row>
    <row r="121" ht="12.75">
      <c r="E121" s="129"/>
    </row>
    <row r="122" ht="12.75">
      <c r="E122" s="129"/>
    </row>
    <row r="123" spans="1:2" ht="12.75">
      <c r="A123" s="171"/>
      <c r="B123" s="171"/>
    </row>
    <row r="124" spans="1:7" ht="12.75">
      <c r="A124" s="170"/>
      <c r="B124" s="170"/>
      <c r="C124" s="172"/>
      <c r="D124" s="172"/>
      <c r="E124" s="173"/>
      <c r="F124" s="172"/>
      <c r="G124" s="174"/>
    </row>
    <row r="125" spans="1:7" ht="12.75">
      <c r="A125" s="175"/>
      <c r="B125" s="175"/>
      <c r="C125" s="170"/>
      <c r="D125" s="170"/>
      <c r="E125" s="176"/>
      <c r="F125" s="170"/>
      <c r="G125" s="170"/>
    </row>
    <row r="126" spans="1:7" ht="12.75">
      <c r="A126" s="170"/>
      <c r="B126" s="170"/>
      <c r="C126" s="170"/>
      <c r="D126" s="170"/>
      <c r="E126" s="176"/>
      <c r="F126" s="170"/>
      <c r="G126" s="170"/>
    </row>
    <row r="127" spans="1:7" ht="12.75">
      <c r="A127" s="170"/>
      <c r="B127" s="170"/>
      <c r="C127" s="170"/>
      <c r="D127" s="170"/>
      <c r="E127" s="176"/>
      <c r="F127" s="170"/>
      <c r="G127" s="170"/>
    </row>
    <row r="128" spans="1:7" ht="12.75">
      <c r="A128" s="170"/>
      <c r="B128" s="170"/>
      <c r="C128" s="170"/>
      <c r="D128" s="170"/>
      <c r="E128" s="176"/>
      <c r="F128" s="170"/>
      <c r="G128" s="170"/>
    </row>
    <row r="129" spans="1:7" ht="12.75">
      <c r="A129" s="170"/>
      <c r="B129" s="170"/>
      <c r="C129" s="170"/>
      <c r="D129" s="170"/>
      <c r="E129" s="176"/>
      <c r="F129" s="170"/>
      <c r="G129" s="170"/>
    </row>
    <row r="130" spans="1:7" ht="12.75">
      <c r="A130" s="170"/>
      <c r="B130" s="170"/>
      <c r="C130" s="170"/>
      <c r="D130" s="170"/>
      <c r="E130" s="176"/>
      <c r="F130" s="170"/>
      <c r="G130" s="170"/>
    </row>
    <row r="131" spans="1:7" ht="12.75">
      <c r="A131" s="170"/>
      <c r="B131" s="170"/>
      <c r="C131" s="170"/>
      <c r="D131" s="170"/>
      <c r="E131" s="176"/>
      <c r="F131" s="170"/>
      <c r="G131" s="170"/>
    </row>
    <row r="132" spans="1:7" ht="12.75">
      <c r="A132" s="170"/>
      <c r="B132" s="170"/>
      <c r="C132" s="170"/>
      <c r="D132" s="170"/>
      <c r="E132" s="176"/>
      <c r="F132" s="170"/>
      <c r="G132" s="170"/>
    </row>
    <row r="133" spans="1:7" ht="12.75">
      <c r="A133" s="170"/>
      <c r="B133" s="170"/>
      <c r="C133" s="170"/>
      <c r="D133" s="170"/>
      <c r="E133" s="176"/>
      <c r="F133" s="170"/>
      <c r="G133" s="170"/>
    </row>
    <row r="134" spans="1:7" ht="12.75">
      <c r="A134" s="170"/>
      <c r="B134" s="170"/>
      <c r="C134" s="170"/>
      <c r="D134" s="170"/>
      <c r="E134" s="176"/>
      <c r="F134" s="170"/>
      <c r="G134" s="170"/>
    </row>
    <row r="135" spans="1:7" ht="12.75">
      <c r="A135" s="170"/>
      <c r="B135" s="170"/>
      <c r="C135" s="170"/>
      <c r="D135" s="170"/>
      <c r="E135" s="176"/>
      <c r="F135" s="170"/>
      <c r="G135" s="170"/>
    </row>
    <row r="136" spans="1:7" ht="12.75">
      <c r="A136" s="170"/>
      <c r="B136" s="170"/>
      <c r="C136" s="170"/>
      <c r="D136" s="170"/>
      <c r="E136" s="176"/>
      <c r="F136" s="170"/>
      <c r="G136" s="170"/>
    </row>
    <row r="137" spans="1:7" ht="12.75">
      <c r="A137" s="170"/>
      <c r="B137" s="170"/>
      <c r="C137" s="170"/>
      <c r="D137" s="170"/>
      <c r="E137" s="176"/>
      <c r="F137" s="170"/>
      <c r="G137" s="170"/>
    </row>
  </sheetData>
  <sheetProtection/>
  <mergeCells count="38">
    <mergeCell ref="C11:D11"/>
    <mergeCell ref="C12:D12"/>
    <mergeCell ref="C13:D13"/>
    <mergeCell ref="C14:D14"/>
    <mergeCell ref="C15:D15"/>
    <mergeCell ref="C16:D16"/>
    <mergeCell ref="A1:G1"/>
    <mergeCell ref="A3:B3"/>
    <mergeCell ref="A4:B4"/>
    <mergeCell ref="E4:G4"/>
    <mergeCell ref="C9:D9"/>
    <mergeCell ref="C10:D10"/>
    <mergeCell ref="C22:D22"/>
    <mergeCell ref="C23:D23"/>
    <mergeCell ref="C24:D24"/>
    <mergeCell ref="C25:D25"/>
    <mergeCell ref="C17:D17"/>
    <mergeCell ref="C18:D18"/>
    <mergeCell ref="C19:D19"/>
    <mergeCell ref="C20:D20"/>
    <mergeCell ref="C46:D46"/>
    <mergeCell ref="C47:D47"/>
    <mergeCell ref="C26:D26"/>
    <mergeCell ref="C27:D27"/>
    <mergeCell ref="C28:D28"/>
    <mergeCell ref="C29:D29"/>
    <mergeCell ref="C43:D43"/>
    <mergeCell ref="C44:D44"/>
    <mergeCell ref="C45:D45"/>
    <mergeCell ref="C30:D30"/>
    <mergeCell ref="C31:D31"/>
    <mergeCell ref="C32:D32"/>
    <mergeCell ref="C37:D37"/>
    <mergeCell ref="C38:D38"/>
    <mergeCell ref="C39:D39"/>
    <mergeCell ref="C40:D40"/>
    <mergeCell ref="C41:D41"/>
    <mergeCell ref="C42:D42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</dc:creator>
  <cp:keywords/>
  <dc:description/>
  <cp:lastModifiedBy>Kancelář</cp:lastModifiedBy>
  <dcterms:created xsi:type="dcterms:W3CDTF">2013-11-14T09:46:24Z</dcterms:created>
  <dcterms:modified xsi:type="dcterms:W3CDTF">2015-09-11T07:49:59Z</dcterms:modified>
  <cp:category/>
  <cp:version/>
  <cp:contentType/>
  <cp:contentStatus/>
</cp:coreProperties>
</file>